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20" yWindow="-120" windowWidth="20700" windowHeight="11760" tabRatio="176"/>
  </bookViews>
  <sheets>
    <sheet name="2022 complessivo" sheetId="1" r:id="rId1"/>
  </sheets>
  <definedNames>
    <definedName name="_xlnm._FilterDatabase" localSheetId="0" hidden="1">'2022 complessivo'!$A$6:$R$610</definedName>
    <definedName name="_Hlk43905295" localSheetId="0">'2022 complessivo'!#REF!</definedName>
    <definedName name="_Hlk99715063" localSheetId="0">'2022 complessivo'!$I$186</definedName>
    <definedName name="_xlnm.Print_Area" localSheetId="0">'2022 complessivo'!$A$6:$Q$6</definedName>
    <definedName name="Excel_BuiltIn__FilterDatabase" localSheetId="0">'2022 complessivo'!#REF!</definedName>
    <definedName name="Excel_BuiltIn_Print_Area" localSheetId="0">'2022 complessivo'!#REF!</definedName>
    <definedName name="Excel_BuiltIn_Print_Titles" localSheetId="0">'2022 complessivo'!#REF!</definedName>
    <definedName name="OLE_LINK1" localSheetId="0">#REF!</definedName>
    <definedName name="OLE_LINK4" localSheetId="0">'2022 complessivo'!#REF!</definedName>
    <definedName name="OLE_LINK6" localSheetId="0">'2022 complessivo'!#REF!</definedName>
    <definedName name="OLE_LINK9" localSheetId="0">'2022 complessivo'!#REF!</definedName>
    <definedName name="_xlnm.Print_Titles" localSheetId="0">'2022 complessivo'!$6:$6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575" i="1"/>
  <c r="L574"/>
  <c r="L573"/>
  <c r="L572"/>
  <c r="L571"/>
  <c r="L570"/>
  <c r="L559" l="1"/>
  <c r="L609"/>
  <c r="L608"/>
  <c r="L605" l="1"/>
  <c r="L587" l="1"/>
  <c r="L566"/>
  <c r="L523"/>
  <c r="L532"/>
  <c r="L531"/>
  <c r="L530"/>
  <c r="L529"/>
  <c r="L528"/>
  <c r="L527"/>
  <c r="L526"/>
  <c r="L525"/>
  <c r="L524"/>
  <c r="L522"/>
  <c r="L521"/>
  <c r="L520"/>
  <c r="L519"/>
  <c r="L518"/>
  <c r="L517"/>
  <c r="L516"/>
  <c r="L515"/>
  <c r="L514"/>
  <c r="L513"/>
  <c r="L512"/>
  <c r="L511"/>
  <c r="L510"/>
  <c r="L509"/>
  <c r="L508"/>
  <c r="L507"/>
  <c r="L506"/>
  <c r="L505"/>
  <c r="L534"/>
  <c r="L535"/>
  <c r="L536"/>
  <c r="L537"/>
  <c r="L538"/>
  <c r="L539"/>
  <c r="L557"/>
  <c r="L556"/>
  <c r="L555"/>
  <c r="L554"/>
  <c r="L553"/>
  <c r="L552"/>
  <c r="L472"/>
  <c r="L471"/>
  <c r="L470"/>
  <c r="L469"/>
  <c r="L468"/>
  <c r="L565"/>
  <c r="L564"/>
  <c r="L563"/>
  <c r="L562"/>
  <c r="L561"/>
  <c r="L560"/>
  <c r="L558"/>
  <c r="L183" l="1"/>
  <c r="L504"/>
  <c r="L483"/>
  <c r="L503"/>
  <c r="L502"/>
  <c r="L501"/>
  <c r="L500"/>
  <c r="L499"/>
  <c r="L498"/>
  <c r="L497"/>
  <c r="L496"/>
  <c r="L495"/>
  <c r="L494"/>
  <c r="L493"/>
  <c r="L492"/>
  <c r="L491"/>
  <c r="L490"/>
  <c r="L489"/>
  <c r="L488"/>
  <c r="L487"/>
  <c r="L486"/>
  <c r="L485"/>
  <c r="L484"/>
  <c r="L475" l="1"/>
  <c r="L343"/>
  <c r="L340" l="1"/>
  <c r="L339"/>
  <c r="L338"/>
  <c r="L337"/>
  <c r="L336"/>
  <c r="L335"/>
  <c r="L334"/>
  <c r="L333"/>
  <c r="L332"/>
  <c r="L331"/>
  <c r="L330"/>
  <c r="L329"/>
  <c r="L328"/>
  <c r="L327"/>
  <c r="L326"/>
  <c r="L325"/>
  <c r="L324"/>
  <c r="L323"/>
  <c r="L322"/>
  <c r="L321"/>
  <c r="L320"/>
  <c r="L319"/>
  <c r="L318"/>
  <c r="L317"/>
  <c r="L316"/>
  <c r="L315"/>
  <c r="L314"/>
  <c r="L313"/>
  <c r="L312"/>
  <c r="L311"/>
  <c r="L310"/>
  <c r="L309"/>
  <c r="L308"/>
  <c r="L307"/>
  <c r="L306"/>
  <c r="L474" l="1"/>
  <c r="L473"/>
  <c r="L467"/>
  <c r="L466"/>
  <c r="L465"/>
  <c r="L464"/>
  <c r="L463"/>
  <c r="L462"/>
  <c r="L461"/>
  <c r="L460"/>
  <c r="L459"/>
  <c r="L458"/>
  <c r="L457"/>
  <c r="L456"/>
  <c r="L455"/>
  <c r="L454"/>
  <c r="L453"/>
  <c r="L452"/>
  <c r="L451"/>
  <c r="L450"/>
  <c r="L449"/>
  <c r="L448"/>
  <c r="L447"/>
  <c r="L446"/>
  <c r="L445"/>
  <c r="L444"/>
  <c r="L443"/>
  <c r="L442"/>
  <c r="L441"/>
  <c r="L440"/>
  <c r="L439"/>
  <c r="L438"/>
  <c r="L437"/>
  <c r="L436"/>
  <c r="L435"/>
  <c r="L434"/>
  <c r="L433"/>
  <c r="L432"/>
  <c r="L431"/>
  <c r="L430"/>
  <c r="L429"/>
  <c r="L428"/>
  <c r="L427"/>
  <c r="L426"/>
  <c r="L425"/>
  <c r="L424"/>
  <c r="L423"/>
  <c r="L422"/>
  <c r="L421"/>
  <c r="L420"/>
  <c r="L419"/>
  <c r="L418"/>
  <c r="L417"/>
  <c r="L416"/>
  <c r="L415"/>
  <c r="L414"/>
  <c r="L413"/>
  <c r="L412"/>
  <c r="L411"/>
  <c r="L410"/>
  <c r="L407"/>
  <c r="L406"/>
  <c r="L405"/>
  <c r="L404"/>
  <c r="L403"/>
  <c r="L402"/>
  <c r="L401"/>
  <c r="L400"/>
  <c r="L399"/>
  <c r="L398"/>
  <c r="L397"/>
  <c r="L396"/>
  <c r="L395"/>
  <c r="L394"/>
  <c r="L393"/>
  <c r="L392"/>
  <c r="L391"/>
  <c r="L390"/>
  <c r="L389"/>
  <c r="L388"/>
  <c r="L387"/>
  <c r="L386"/>
  <c r="L385"/>
  <c r="L384"/>
  <c r="L383"/>
  <c r="L382"/>
  <c r="L381"/>
  <c r="L380"/>
  <c r="L379"/>
  <c r="L378"/>
  <c r="L377"/>
  <c r="L376"/>
  <c r="L375"/>
  <c r="L374"/>
  <c r="L373"/>
  <c r="L372"/>
  <c r="L371"/>
  <c r="L370"/>
  <c r="L369"/>
  <c r="L368"/>
  <c r="L367"/>
  <c r="L366"/>
  <c r="L365"/>
  <c r="L364"/>
  <c r="L363"/>
  <c r="L362"/>
  <c r="L361"/>
  <c r="L360"/>
  <c r="L359"/>
  <c r="L358"/>
  <c r="L357"/>
  <c r="L356"/>
  <c r="L355"/>
  <c r="L354"/>
  <c r="L353"/>
  <c r="L352"/>
  <c r="L351"/>
  <c r="L350"/>
  <c r="L349"/>
  <c r="L348"/>
  <c r="L346"/>
  <c r="L345"/>
  <c r="L344"/>
  <c r="L305" l="1"/>
  <c r="L295"/>
  <c r="L294"/>
  <c r="L287"/>
  <c r="L286"/>
  <c r="L285"/>
  <c r="L284"/>
  <c r="L283"/>
  <c r="L282"/>
  <c r="Q170"/>
  <c r="N170"/>
  <c r="M170"/>
  <c r="Q161"/>
  <c r="M161"/>
  <c r="Q160"/>
  <c r="N160"/>
  <c r="M160"/>
  <c r="L157"/>
  <c r="L156"/>
  <c r="L137"/>
  <c r="L173"/>
  <c r="L172"/>
  <c r="L171"/>
  <c r="L169"/>
  <c r="L168"/>
  <c r="L167"/>
  <c r="L166"/>
  <c r="L165"/>
  <c r="L164"/>
  <c r="L163"/>
  <c r="L162"/>
  <c r="L159"/>
  <c r="L158"/>
  <c r="L155"/>
  <c r="L154"/>
  <c r="L153"/>
  <c r="L152"/>
  <c r="L151"/>
  <c r="L150"/>
  <c r="L149"/>
  <c r="L148"/>
  <c r="L147"/>
  <c r="L146"/>
  <c r="L145"/>
  <c r="L144"/>
  <c r="L143"/>
  <c r="L142"/>
  <c r="L141"/>
  <c r="L140"/>
  <c r="L139"/>
  <c r="L138"/>
  <c r="L136"/>
  <c r="L135"/>
  <c r="L134"/>
  <c r="Q239"/>
  <c r="N239"/>
  <c r="M239"/>
  <c r="L232"/>
  <c r="L241"/>
  <c r="L240"/>
  <c r="L238"/>
  <c r="L237"/>
  <c r="L236"/>
  <c r="L235"/>
  <c r="L234"/>
  <c r="L233"/>
  <c r="L274"/>
  <c r="L273"/>
  <c r="L272"/>
  <c r="L271"/>
  <c r="L270"/>
  <c r="L269"/>
  <c r="L268"/>
  <c r="L267"/>
  <c r="L266"/>
  <c r="L265"/>
  <c r="L264"/>
  <c r="L263"/>
  <c r="L262"/>
  <c r="L261"/>
  <c r="L260"/>
  <c r="L259"/>
  <c r="L258"/>
  <c r="L257"/>
  <c r="L256"/>
  <c r="L255"/>
  <c r="L254"/>
  <c r="L279"/>
  <c r="L278"/>
  <c r="L277"/>
  <c r="L276"/>
  <c r="L275"/>
  <c r="L280"/>
  <c r="L231"/>
  <c r="L195"/>
  <c r="L194"/>
  <c r="L193"/>
  <c r="L192"/>
  <c r="L191"/>
  <c r="L190"/>
  <c r="L189"/>
  <c r="L188"/>
  <c r="L187"/>
  <c r="L186"/>
  <c r="L185"/>
  <c r="L252"/>
  <c r="L251"/>
  <c r="L250"/>
  <c r="L249"/>
  <c r="L248"/>
  <c r="L247"/>
  <c r="L246"/>
  <c r="L245"/>
  <c r="L230"/>
  <c r="L229"/>
  <c r="L228"/>
  <c r="L227"/>
  <c r="L226"/>
  <c r="L225"/>
  <c r="L224"/>
  <c r="L223"/>
  <c r="L222"/>
  <c r="L221"/>
  <c r="L220"/>
  <c r="L219"/>
  <c r="L218"/>
  <c r="L217"/>
  <c r="L216"/>
  <c r="L215"/>
  <c r="L214"/>
  <c r="L213"/>
  <c r="L212"/>
  <c r="L211"/>
  <c r="L210"/>
  <c r="L209"/>
  <c r="L208"/>
  <c r="L207"/>
  <c r="L206"/>
  <c r="L123"/>
  <c r="L118"/>
  <c r="L117"/>
  <c r="L116"/>
  <c r="L115"/>
  <c r="L114"/>
  <c r="L113"/>
  <c r="L112"/>
  <c r="L111"/>
  <c r="L110"/>
  <c r="L101"/>
  <c r="L100"/>
  <c r="L99"/>
  <c r="L98"/>
  <c r="L97"/>
  <c r="L96"/>
  <c r="L95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17"/>
  <c r="L16"/>
  <c r="L15"/>
  <c r="L177"/>
  <c r="L176"/>
  <c r="L175"/>
  <c r="L184"/>
  <c r="L132"/>
  <c r="L131"/>
  <c r="L130"/>
  <c r="L129"/>
  <c r="L128"/>
  <c r="L127"/>
  <c r="L126"/>
  <c r="L124"/>
  <c r="L122"/>
  <c r="L121"/>
  <c r="L120"/>
  <c r="L119"/>
  <c r="L31"/>
  <c r="L30"/>
  <c r="L29"/>
  <c r="L28"/>
  <c r="L27"/>
  <c r="L26"/>
  <c r="L25"/>
  <c r="L24"/>
  <c r="L23"/>
  <c r="L22"/>
  <c r="L94"/>
  <c r="L93"/>
  <c r="L92"/>
  <c r="L91"/>
  <c r="L89"/>
  <c r="L88"/>
  <c r="L87"/>
  <c r="L86"/>
  <c r="L85"/>
  <c r="L84"/>
  <c r="L83"/>
  <c r="L82"/>
  <c r="L81"/>
  <c r="L79"/>
  <c r="L78"/>
  <c r="L77"/>
  <c r="L76"/>
  <c r="L75"/>
  <c r="L14"/>
  <c r="L13"/>
  <c r="L12"/>
  <c r="L11"/>
  <c r="L10"/>
  <c r="L9"/>
  <c r="L8"/>
  <c r="L7"/>
  <c r="L69"/>
  <c r="L80"/>
  <c r="L170" l="1"/>
  <c r="L161"/>
  <c r="L239"/>
  <c r="L160"/>
</calcChain>
</file>

<file path=xl/sharedStrings.xml><?xml version="1.0" encoding="utf-8"?>
<sst xmlns="http://schemas.openxmlformats.org/spreadsheetml/2006/main" count="4022" uniqueCount="956">
  <si>
    <t>ADESIONE IER A "NOLEGGIO FOTOCOPIATRICI 7" PER AUSLBO</t>
  </si>
  <si>
    <t>TECNOLASER EUROPA SRL</t>
  </si>
  <si>
    <t>02169281207</t>
  </si>
  <si>
    <t>50075.85</t>
  </si>
  <si>
    <t>ADESIONE IER A "ACCESSORI PER LA CONSUMAZIONE DEI PASTI A RIDOTTO IMPATTO AMBIENTALE 4" PER AOUBO</t>
  </si>
  <si>
    <t xml:space="preserve">RTI
3MC SPA
LA CASALINDA SRL
</t>
  </si>
  <si>
    <t>04303410726
00667690044</t>
  </si>
  <si>
    <t xml:space="preserve">AOUBO - ULTERIORE ADESIONE FARMACI ESCLUSIVI 2019-2022 - ENTYVIO </t>
  </si>
  <si>
    <t>TAKEDA ITALIA SPA</t>
  </si>
  <si>
    <t>00696360155</t>
  </si>
  <si>
    <t>ADESIONE INTERCENTER ESCLUSIVI 2021-2023 - LOTTO 96</t>
  </si>
  <si>
    <t>INSTITUT GEORGES LOPEZ SAS</t>
  </si>
  <si>
    <t>FR 48429526973</t>
  </si>
  <si>
    <t>AOUBO- adesione alla convenzione Intercenter denominata "Servizi di IT System Management"</t>
  </si>
  <si>
    <t>1350</t>
  </si>
  <si>
    <t>1376</t>
  </si>
  <si>
    <t>AUSL BO E IMOLA- Recepimento determina n. 813 del 19/05/2022 dell'Ausl di Ferrara per proroga tecnica contratti per servizio gestione ausili terapeutici per disabili</t>
  </si>
  <si>
    <t>LGR Medical Services</t>
  </si>
  <si>
    <t>02243990229</t>
  </si>
  <si>
    <t>Ferrero Med srl</t>
  </si>
  <si>
    <t>10915690019</t>
  </si>
  <si>
    <t>RECEPIMENTO DALL'AUSL ROMAGNA "NOLEGGIO SISTEMA AUTOMATIZZATO PER LA PRODUZIONE PIASTRINICA DA ASSEMBLAGGIO DI POOL DI BUFFY COAT PER IL SIMT" LOTTO 1</t>
  </si>
  <si>
    <t>TERUMO BCT ITALIA srl</t>
  </si>
  <si>
    <t>13730121004</t>
  </si>
  <si>
    <t>1422</t>
  </si>
  <si>
    <t>ADESIONE ALLA CONVENZIONE INTERCENT-ER PER LA
FORNITURA DI RADIOFARMACI E SORGENTI RADIOATTIVE 3 – LOTTO 11</t>
  </si>
  <si>
    <t>GE HEALTHCARE SRL</t>
  </si>
  <si>
    <t>01778520302</t>
  </si>
  <si>
    <t>1386</t>
  </si>
  <si>
    <t>ADESIONE ALLA CONVENZIONE INTERCENT-ER PER LA
FORNITURA DI "CARTA IN RISME 7"</t>
  </si>
  <si>
    <t>VALSECCHI CANCELLERIA SRL</t>
  </si>
  <si>
    <t>09521810961</t>
  </si>
  <si>
    <t>1504</t>
  </si>
  <si>
    <t>NOVO NORDISK SOCIETA' PER AZIONI</t>
  </si>
  <si>
    <t>03918040589</t>
  </si>
  <si>
    <t>1503</t>
  </si>
  <si>
    <t>ULTERIORE ADESIONE INTERCENTER IOR FARMACI ESCLUSIVI 2021-2023 LOTTO 15 - ESPEROCT</t>
  </si>
  <si>
    <t>ADESIONE INTERCENTER VACCINI ANTINFLUENZALI 2022-2023 LOTTO 1</t>
  </si>
  <si>
    <t>ADESIONE INTERCENTER VACCINI ANTINFLUENZALI 2022-2023 LOTTO 4</t>
  </si>
  <si>
    <t>ADESIONE INTERCENTER VACCINI ANTINFLUENZALI 2022-2023 LOTTO 2</t>
  </si>
  <si>
    <t>ADESIONE INTERCENTER VACCINI ANTINFLUENZALI 2022-2023 LOTTO 3</t>
  </si>
  <si>
    <t>ADESIONE INTERCENTER VACCINI ANTINFLUENZALI 2022-2023 LOTTO 5</t>
  </si>
  <si>
    <t>SEQIRUS S.R.L.</t>
  </si>
  <si>
    <t>ASTRAZENECA S.P.A.</t>
  </si>
  <si>
    <t>ASTRAZENECA SPA</t>
  </si>
  <si>
    <t>00735390155</t>
  </si>
  <si>
    <t>1498</t>
  </si>
  <si>
    <t>ULTERIORE ADESIONE AOUBO CONVENZIONI INTERCENTER ESCLUSIVI 2019-2022- SOSTITUTIVI FATTORE VIII - INNOVATIVI E NON INNOVATIVI 2019-2022 1 E 2</t>
  </si>
  <si>
    <t xml:space="preserve">ULTERIORE ADESIONE AOUBO CONVENZIONI INTERCENTER ESCLUSIVI 2019-2022- SOSTITUTIVI FATTORE VIII - INNOVATIVI E NON INNOVATIVI 2019-2022 1 E 2 LOTTO 1 </t>
  </si>
  <si>
    <t>ULTERIORE ADESIONE AOUBO CONVENZIONI INTERCENTER ESCLUSIVI 2019-2022- SOSTITUTIVI FATTORE VIII - INNOVATIVI E NON INNOVATIVI 2019-2022 1 E 2 LOTTO 17</t>
  </si>
  <si>
    <t>ULTERIORE ADESIONE AOUBO CONVENZIONI INTERCENTER ESCLUSIVI 2019-2022- SOSTITUTIVI FATTORE VIII - INNOVATIVI E NON INNOVATIVI 2019-2022 1 E 2 LOTTO 25</t>
  </si>
  <si>
    <t>ULTERIORE ADESIONE AOUBO CONVENZIONI INTERCENTER ESCLUSIVI 2019-2022- SOSTITUTIVI FATTORE VIII - INNOVATIVI E NON INNOVATIVI 2019-2022 1 E 2 LOTTO 43</t>
  </si>
  <si>
    <t>ULTERIORE ADESIONE AOUBO CONVENZIONI INTERCENTER ESCLUSIVI 2019-2022- SOSTITUTIVI FATTORE VIII - INNOVATIVI E NON INNOVATIVI 2019-2022 1 E 2 LOTTO 50</t>
  </si>
  <si>
    <t>ULTERIORE ADESIONE AOUBO CONVENZIONI INTERCENTER ESCLUSIVI 2019-2022- SOSTITUTIVI FATTORE VIII - INNOVATIVI E NON INNOVATIVI 2019-2022 1 E 2 LOTTO 161</t>
  </si>
  <si>
    <t>ULTERIORE ADESIONE AOUBO CONVENZIONI INTERCENTER ESCLUSIVI 2019-2022- SOSTITUTIVI FATTORE VIII - INNOVATIVI E NON INNOVATIVI 2019-2022 1 E 2 LOTTO 58</t>
  </si>
  <si>
    <t>1808</t>
  </si>
  <si>
    <t xml:space="preserve">IOR- Intercenter adesione a convenzione "Affidamento servizi manutenzione, assistenza tecnica e servizi professionali degli applicativi utilizzati in licenza d'uso presso le aziende sanitarie dell'Emilia-Romagna e l'ospedale di Sassuolo" </t>
  </si>
  <si>
    <t xml:space="preserve">Engineering Ingegneria Informatica S.p.A. </t>
  </si>
  <si>
    <t>ULTERIORE ADESIONE AOUBO CONVENZIONI INTERCENTER ESCLUSIVI 2019-2022- SOSTITUTIVI FATTORE VIII - INNOVATIVI E NON INNOVATIVI 2019-2022 1 E 2 LOTTO 70</t>
  </si>
  <si>
    <t>ULTERIORE ADESIONE AOUBO CONVENZIONI INTERCENTER ESCLUSIVI 2019-2022- SOSTITUTIVI FATTORE VIII - INNOVATIVI E NON INNOVATIVI 2019-2022 1 E 2 LOTTO 72</t>
  </si>
  <si>
    <t>ULTERIORE ADESIONE AOUBO CONVENZIONI INTERCENTER ESCLUSIVI 2019-2022- SOSTITUTIVI FATTORE VIII - INNOVATIVI E NON INNOVATIVI 2019-2022 1 E 2 LOTTO 81</t>
  </si>
  <si>
    <t>ULTERIORE ADESIONE AOUBO CONVENZIONI INTERCENTER ESCLUSIVI 2019-2022- SOSTITUTIVI FATTORE VIII - INNOVATIVI E NON INNOVATIVI 2019-2022 1 E 2 LOTTO 92</t>
  </si>
  <si>
    <t>ULTERIORE ADESIONE AOUBO CONVENZIONI INTERCENTER ESCLUSIVI 2019-2022- SOSTITUTIVI FATTORE VIII - INNOVATIVI E NON INNOVATIVI 2019-2022 1 E 2 LOTTO 2 E 89</t>
  </si>
  <si>
    <t>ULTERIORE ADESIONE AOUBO CONVENZIONI INTERCENTER ESCLUSIVI 2019-2022- SOSTITUTIVI FATTORE VIII - INNOVATIVI E NON INNOVATIVI 2019-2022 1 E 2 LOTTO 113</t>
  </si>
  <si>
    <t>ULTERIORE ADESIONE AOUBO CONVENZIONI INTERCENTER ESCLUSIVI 2019-2022- SOSTITUTIVI FATTORE VIII - INNOVATIVI E NON INNOVATIVI 2019-2022 1 E 2 LOTTO 134</t>
  </si>
  <si>
    <t>ULTERIORE ADESIONE AOUBO CONVENZIONI INTERCENTER ESCLUSIVI 2019-2022- SOSTITUTIVI FATTORE VIII - INNOVATIVI E NON INNOVATIVI 2019-2022 1 E 2 LOTTO 138</t>
  </si>
  <si>
    <t>ULTERIORE ADESIONE AOUBO CONVENZIONI INTERCENTER ESCLUSIVI 2019-2022- SOSTITUTIVI FATTORE VIII - INNOVATIVI E NON INNOVATIVI 2019-2022 1 E 2 LOTTO 162</t>
  </si>
  <si>
    <t>ULTERIORE ADESIONE AOUBO CONVENZIONI INTERCENTER ESCLUSIVI 2019-2022- SOSTITUTIVI FATTORE VIII - INNOVATIVI E NON INNOVATIVI 2019-2022 1 E 2 LOTTO 170</t>
  </si>
  <si>
    <t>ALEXION PHARMA ITALY SRL</t>
  </si>
  <si>
    <t>05665070966</t>
  </si>
  <si>
    <t>02944970348</t>
  </si>
  <si>
    <t>CHIESI ITALIA SPA</t>
  </si>
  <si>
    <t>DOMPE' FARMACEUTICI</t>
  </si>
  <si>
    <t>00791570153</t>
  </si>
  <si>
    <t>EUROMED SRL</t>
  </si>
  <si>
    <t>05763890638</t>
  </si>
  <si>
    <t>FAR.G.IM. SRL</t>
  </si>
  <si>
    <t>03617810878</t>
  </si>
  <si>
    <t>GRIFOLS</t>
  </si>
  <si>
    <t>10852890150</t>
  </si>
  <si>
    <t>IBSA FARMACEUTICI ITALIA SRL</t>
  </si>
  <si>
    <t>10616310156</t>
  </si>
  <si>
    <t>INNOVA PHARMA SPA</t>
  </si>
  <si>
    <t>90032460322</t>
  </si>
  <si>
    <t>ULTERIORE ADESIONE AOUBO CONVENZIONI INTERCENTER ESCLUSIVI 2019-2022- SOSTITUTIVI FATTORE VIII - INNOVATIVI E NON INNOVATIVI 2019-2022 1 E 2 LOTTO 20 E 85</t>
  </si>
  <si>
    <t>ISTITUTO GENTILI SRL</t>
  </si>
  <si>
    <t>07921350968</t>
  </si>
  <si>
    <t>JANSSEN CILAG SPA</t>
  </si>
  <si>
    <t>00962280590</t>
  </si>
  <si>
    <t>MEDAC PHARMA SRL</t>
  </si>
  <si>
    <t>11815361008</t>
  </si>
  <si>
    <t>OTSUKA PHARMACEUTICAL ITALY SRL</t>
  </si>
  <si>
    <t>06516000962</t>
  </si>
  <si>
    <t>PHARMA MAR SRL</t>
  </si>
  <si>
    <t>07858440964</t>
  </si>
  <si>
    <t>VIFOR PHARMA ITALIA SRL</t>
  </si>
  <si>
    <t>01554220192</t>
  </si>
  <si>
    <t xml:space="preserve">ULTERIORE ADESIONE AOUBO CONVENZIONI INTERCENTER ESCLUSIVI 2019-2022- SOSTITUTIVI FATTORE VIII - INNOVATIVI E NON INNOVATIVI 2019-2022 1 E 2 </t>
  </si>
  <si>
    <t>0549130157</t>
  </si>
  <si>
    <t xml:space="preserve">SERVIER ITALIA SPA </t>
  </si>
  <si>
    <t>00701480584</t>
  </si>
  <si>
    <t xml:space="preserve">PFIZER SRL </t>
  </si>
  <si>
    <t>ADESIONE INTERCENTER MEDICINALI 2022-2024 2 LOTTO 9</t>
  </si>
  <si>
    <t>ADESIONE INTERCENTER MEDICINALI 2022-2024 2 LOTTO 8</t>
  </si>
  <si>
    <t>ADESIONE INTERCENTER MEDICINALI 2022-2024 2 LOTTO 4</t>
  </si>
  <si>
    <t>ADESIONE INTERCENTER MEDICINALI 2022-2024 2 LOTTO 5</t>
  </si>
  <si>
    <t>ADESIONE INTERCENTER MEDICINALI 2022-2024 2 LOTTO 6</t>
  </si>
  <si>
    <t>1856</t>
  </si>
  <si>
    <t>IOR-Intercenter adesione a convenzione "Servizi di sviluppo, evoluzione e gestione dei sistemi informativi- Lotto 2</t>
  </si>
  <si>
    <t>Dedalus Italia S.p.A.</t>
  </si>
  <si>
    <t xml:space="preserve">Data Processing S.p.A. </t>
  </si>
  <si>
    <t>05994810488</t>
  </si>
  <si>
    <t>00311430375</t>
  </si>
  <si>
    <t>1678</t>
  </si>
  <si>
    <t>Affidamento in house</t>
  </si>
  <si>
    <t>Lepida Scpa</t>
  </si>
  <si>
    <t>02770891204</t>
  </si>
  <si>
    <t>IOR- Contabilizzazione spesa anni 2022-2024 acquisizione da Lepida per servizi di datacenter e licenze sw Vmware (Del87/22)</t>
  </si>
  <si>
    <t>ADESIONE INTERCENTER MEDICINALI 2022-2024 2 LOTTO 7</t>
  </si>
  <si>
    <t>ADESIONE INTERCENTER MEDICINALI 2022-2024 2 LOTTO 3</t>
  </si>
  <si>
    <t>ADESIONE INTERCENTER MEDICINALI 2022-2024 2 LOTTO 10</t>
  </si>
  <si>
    <t>ADESIONE INTERCENTER MEDICINALI 2022-2024 2 LOTTO 1</t>
  </si>
  <si>
    <t>ADESIONE INTERCENTER MEDICINALI 2022-2024 2 LOTTO 2</t>
  </si>
  <si>
    <t>CELLTRION HEALTHCARE ITALY S.R.L.</t>
  </si>
  <si>
    <t>10618220965</t>
  </si>
  <si>
    <t>DR. REDDY'S  S.R.L.</t>
  </si>
  <si>
    <t>01650760505</t>
  </si>
  <si>
    <t>EPIONPHARMA S.R.L</t>
  </si>
  <si>
    <t>12583111005</t>
  </si>
  <si>
    <t>Loxxess Pharma GmbH</t>
  </si>
  <si>
    <t>DE209113555</t>
  </si>
  <si>
    <t>MYLAN ITALIA S.R.L.</t>
  </si>
  <si>
    <t>02789580590</t>
  </si>
  <si>
    <t>TEOFARMA S.R.L.</t>
  </si>
  <si>
    <t>01423300183</t>
  </si>
  <si>
    <t>TEVA ITALIA S.R.L.</t>
  </si>
  <si>
    <t>11654150157</t>
  </si>
  <si>
    <t>ADESIONE INERCENTER MEDICINALI 2022-2024 1 LOTTO 38</t>
  </si>
  <si>
    <t>ADESIONE INERCENTER MEDICINALI 2022-2024 1 LOTTO 44</t>
  </si>
  <si>
    <t>ADESIONE INERCENTER MEDICINALI 2022-2024 1 LOTTO 35</t>
  </si>
  <si>
    <t>ADESIONE INERCENTER MEDICINALI 2022-2024 1 LOTTO 62</t>
  </si>
  <si>
    <t>ADESIONE INERCENTER MEDICINALI 2022-2024 1 LOTTO 9</t>
  </si>
  <si>
    <t>ADESIONE INERCENTER MEDICINALI 2022-2024 1 LOTTO 29</t>
  </si>
  <si>
    <t>ADESIONE INERCENTER MEDICINALI 2022-2024 1 LOTTO 41</t>
  </si>
  <si>
    <t>ADESIONE INERCENTER MEDICINALI 2022-2024 1 LOTTO 60</t>
  </si>
  <si>
    <t>ADESIONE INERCENTER MEDICINALI 2022-2024 1 LOTTO 30</t>
  </si>
  <si>
    <t>ADESIONE INERCENTER MEDICINALI 2022-2024 1 LOTTO 36</t>
  </si>
  <si>
    <t>ADESIONE INERCENTER MEDICINALI 2022-2024 1 LOTTO 20</t>
  </si>
  <si>
    <t>ADESIONE INERCENTER MEDICINALI 2022-2024 1 LOTTO 27</t>
  </si>
  <si>
    <t>ADESIONE INERCENTER MEDICINALI 2022-2024 1 LOTTO 16</t>
  </si>
  <si>
    <t>ADESIONE INERCENTER MEDICINALI 2022-2024 1 LOTTO 34</t>
  </si>
  <si>
    <t>ADESIONE INERCENTER MEDICINALI 2022-2024 1 LOTTO 49</t>
  </si>
  <si>
    <t>ADESIONE INERCENTER MEDICINALI 2022-2024 1 LOTTO 32</t>
  </si>
  <si>
    <t>ADESIONE INERCENTER MEDICINALI 2022-2024 1 LOTTO 22</t>
  </si>
  <si>
    <t>ADESIONE INERCENTER MEDICINALI 2022-2024 1 LOTTO 7</t>
  </si>
  <si>
    <t>ADESIONE INERCENTER MEDICINALI 2022-2024 1 LOTTO 8</t>
  </si>
  <si>
    <t>ADESIONE INERCENTER MEDICINALI 2022-2024 1 LOTTO 11</t>
  </si>
  <si>
    <t>ADESIONE INERCENTER MEDICINALI 2022-2024 1 LOTTO 53</t>
  </si>
  <si>
    <t>ADESIONE INERCENTER MEDICINALI 2022-2024 1 LOTTO 24</t>
  </si>
  <si>
    <t>ADESIONE INERCENTER MEDICINALI 2022-2024 1 LOTTO 26</t>
  </si>
  <si>
    <t>ADESIONE INERCENTER MEDICINALI 2022-2024 1 LOTTO 51</t>
  </si>
  <si>
    <t>ADESIONE INERCENTER MEDICINALI 2022-2024 1 LOTTO 59</t>
  </si>
  <si>
    <t>ADESIONE INERCENTER MEDICINALI 2022-2024 1 LOTTO 5</t>
  </si>
  <si>
    <t>ADESIONE INERCENTER MEDICINALI 2022-2024 1 LOTTO 37</t>
  </si>
  <si>
    <t>ADESIONE INERCENTER MEDICINALI 2022-2024 1 LOTTO 42</t>
  </si>
  <si>
    <t>ADESIONE INERCENTER MEDICINALI 2022-2024 1 LOTTO 2</t>
  </si>
  <si>
    <t>ADESIONE INERCENTER MEDICINALI 2022-2024 1 LOTTO 15</t>
  </si>
  <si>
    <t>ADESIONE INERCENTER MEDICINALI 2022-2024 1 LOTTO 6</t>
  </si>
  <si>
    <t>ADESIONE INERCENTER MEDICINALI 2022-2024 1 LOTTO 28</t>
  </si>
  <si>
    <t>1807</t>
  </si>
  <si>
    <t xml:space="preserve">AuslImola- Consip "Affidamento servizi supporto in ambito sanità digitale -Sistemi informativi clinico-assistenziali </t>
  </si>
  <si>
    <t xml:space="preserve">KPMG Advisory S.p.A. </t>
  </si>
  <si>
    <t>04662680158</t>
  </si>
  <si>
    <t xml:space="preserve">McLinsey &amp; Company Inc Italy </t>
  </si>
  <si>
    <t>00805970159</t>
  </si>
  <si>
    <t>EY Advisory S.p.A.</t>
  </si>
  <si>
    <t>13221390159</t>
  </si>
  <si>
    <t xml:space="preserve">P.A. Advice S.p.A. </t>
  </si>
  <si>
    <t>079117330636</t>
  </si>
  <si>
    <t>Fondazione Politecnico di milano</t>
  </si>
  <si>
    <t>97346000157</t>
  </si>
  <si>
    <t>ADESIONE INERCENTER MEDICINALI 2022-2024 1 LOTTO 14</t>
  </si>
  <si>
    <t>ADESIONE INERCENTER MEDICINALI 2022-2024 1 LOTTO 46</t>
  </si>
  <si>
    <t>ADESIONE INERCENTER MEDICINALI 2022-2024 1 LOTTO 23</t>
  </si>
  <si>
    <t>ADESIONE INERCENTER MEDICINALI 2022-2024 1 LOTTO 58</t>
  </si>
  <si>
    <t>ADESIONE INERCENTER MEDICINALI 2022-2024 1 LOTTO 12</t>
  </si>
  <si>
    <t>ADESIONE INERCENTER MEDICINALI 2022-2024 1 LOTTO 33</t>
  </si>
  <si>
    <t>ADESIONE INERCENTER MEDICINALI 2022-2024 1 LOTTO 50</t>
  </si>
  <si>
    <t>ADESIONE INERCENTER MEDICINALI 2022-2024 1 LOTTO 61</t>
  </si>
  <si>
    <t>CELGENE S.R.L.</t>
  </si>
  <si>
    <t>04947170967</t>
  </si>
  <si>
    <t>CHIESI ITALIA S.P.A.</t>
  </si>
  <si>
    <t>DR. REDDY'S S.R.L.</t>
  </si>
  <si>
    <t>EG S.P.A.</t>
  </si>
  <si>
    <t>12432150154</t>
  </si>
  <si>
    <t>ELI LILLY ITALIA - S.P.A.</t>
  </si>
  <si>
    <t>00426150488</t>
  </si>
  <si>
    <t>EVER PHARMA ITALIA SRL</t>
  </si>
  <si>
    <t>14883281009</t>
  </si>
  <si>
    <t>FERRING S.P.A.</t>
  </si>
  <si>
    <t>07676940153</t>
  </si>
  <si>
    <t>GLAXOSMITHKLINE S.P.A</t>
  </si>
  <si>
    <t>GW PHARMA ITALY S.R.L.</t>
  </si>
  <si>
    <t>10521880962</t>
  </si>
  <si>
    <t>INCYTE BIOSCIENCES ITALY S.R.L.</t>
  </si>
  <si>
    <t>12146481002</t>
  </si>
  <si>
    <t>ISTITUTO BIOCHIMICO ITALIANO GIOVANNI LORENZINI S.P.A.</t>
  </si>
  <si>
    <t>02578030153</t>
  </si>
  <si>
    <t>ITALFARMACO S.P.A.</t>
  </si>
  <si>
    <t>00737420158</t>
  </si>
  <si>
    <t>JANSSEN CILAG S.P.A.</t>
  </si>
  <si>
    <t>MEDAC PHARMA S.R.L.</t>
  </si>
  <si>
    <t>NORGINE ITALIA SRL</t>
  </si>
  <si>
    <t>11116290153</t>
  </si>
  <si>
    <t>NOVARTIS FARMA SPA</t>
  </si>
  <si>
    <t>07195130153</t>
  </si>
  <si>
    <t>NOVO NORDISK SPA</t>
  </si>
  <si>
    <t>ORION PHARMA S.R.L.</t>
  </si>
  <si>
    <t>05941670969</t>
  </si>
  <si>
    <t>PIERRE FABRE ITALIA SPA</t>
  </si>
  <si>
    <t>01538130152</t>
  </si>
  <si>
    <t>SANDOZ S.P.A.</t>
  </si>
  <si>
    <t>00795170158</t>
  </si>
  <si>
    <t>SHIONOGI S.R.L.</t>
  </si>
  <si>
    <t>08339330964</t>
  </si>
  <si>
    <t>SIFI S.P.A.</t>
  </si>
  <si>
    <t>00122890874</t>
  </si>
  <si>
    <t>VIFOR FRESENIUS MEDICAL CARE RENAL PHARMA ITALIA S.R.L.</t>
  </si>
  <si>
    <t>13281421001</t>
  </si>
  <si>
    <t>1691</t>
  </si>
  <si>
    <t>SOFAR SPA</t>
  </si>
  <si>
    <t>03428610152</t>
  </si>
  <si>
    <t>03663160692</t>
  </si>
  <si>
    <t>ULTERIORE ADESIONE INTERCENTER AOU BO FARMACI RER 2019-2024 FARMACI BIOLOGICI E BIOSIMILARI 2020-2024 E FARMACI RER 2020-2024 LOTTO 62</t>
  </si>
  <si>
    <t>ULTERIORE ADESIONE INTERCENTER AOU BO FARMACI RER 2019-2024 FARMACI BIOLOGICI E BIOSIMILARI 2020-2024 E FARMACI RER 2020-2024 LOTTO 63</t>
  </si>
  <si>
    <t>ULTERIORE ADESIONE INTERCENTER AOU BO FARMACI RER 2019-2024 FARMACI BIOLOGICI E BIOSIMILARI 2020-2024 E FARMACI RER 2020-2024 LOTTO 11</t>
  </si>
  <si>
    <t>ULTERIORE ADESIONE INTERCENTER AOU BO FARMACI RER 2019-2024 FARMACI BIOLOGICI E BIOSIMILARI 2020-2024 E FARMACI RER 2020-2024 LOTTO 6</t>
  </si>
  <si>
    <t>ULTERIORE ADESIONE INTERCENTER AOU BO FARMACI RER 2019-2024 FARMACI BIOLOGICI E BIOSIMILARI 2020-2024 E FARMACI RER 2020-2024 LOTTO 33</t>
  </si>
  <si>
    <t>1724</t>
  </si>
  <si>
    <t>Acquisto mediante adesione alla Convenzione
Intercent-ER – Diabetologia ospedaliera 2 – Lotto 1</t>
  </si>
  <si>
    <t>1805</t>
  </si>
  <si>
    <t>Acquisto mediante adesione alla Convenzione Intercent-ER Dispositivi medici per emodinamica (esclusi stent) - Lotto 52</t>
  </si>
  <si>
    <t>AB MEDICA Spa</t>
  </si>
  <si>
    <t>1916</t>
  </si>
  <si>
    <t>Acquisto mediante adesione alla Convenzione Intercent-ER Letti Elettrici Lotto 9</t>
  </si>
  <si>
    <t>Hill Rom</t>
  </si>
  <si>
    <t>780127254F</t>
  </si>
  <si>
    <t>1717</t>
  </si>
  <si>
    <t>ATTENZIONE: ALCUNE INDICAZIONI</t>
  </si>
  <si>
    <t>26- Affidamento diretto in adesione ad accordo quadro/convenzione</t>
  </si>
  <si>
    <r>
      <t xml:space="preserve">Gli </t>
    </r>
    <r>
      <rPr>
        <b/>
        <sz val="10"/>
        <color indexed="10"/>
        <rFont val="Arial"/>
        <family val="2"/>
      </rPr>
      <t>importi</t>
    </r>
    <r>
      <rPr>
        <b/>
        <sz val="10"/>
        <rFont val="Arial"/>
        <family val="2"/>
      </rPr>
      <t xml:space="preserve"> da inserire devono essere complessivi (NON annuali in presenza di contratti pluriennali) IVA ESCLUSA</t>
    </r>
  </si>
  <si>
    <t xml:space="preserve">N. Determina </t>
  </si>
  <si>
    <t>Struttura proponente</t>
  </si>
  <si>
    <t>C.F. Stazione appaltante</t>
  </si>
  <si>
    <t>Oggetto del Lotto identificato dal CIG</t>
  </si>
  <si>
    <t>Procedura di scelta del contraente</t>
  </si>
  <si>
    <t xml:space="preserve">Elenco operatori invitati a presentare offerta </t>
  </si>
  <si>
    <t>C.F. OFFERENTI</t>
  </si>
  <si>
    <t>Ruolo in RTI</t>
  </si>
  <si>
    <t>Aggiudicatario</t>
  </si>
  <si>
    <t>Ruolo per RTI</t>
  </si>
  <si>
    <t>C.F. aggiudicatario</t>
  </si>
  <si>
    <t>Totale aggiudicazione
IVA esclusa</t>
  </si>
  <si>
    <t>Importo  aggiudicazione Azienda USL di Bologna IVA escl.</t>
  </si>
  <si>
    <t>Importo Azienda Ospedaliera Univ. di Bologna IVA escl.</t>
  </si>
  <si>
    <t>Importo Istituto Ortopedico Rizzoli di Bologna IVA escl.</t>
  </si>
  <si>
    <t>Istituto Ortopedico Rizzoli Bagheria IVA escl.</t>
  </si>
  <si>
    <t>Importo Azienda USL di Imola IVA escl.</t>
  </si>
  <si>
    <t>MONTECATONE</t>
  </si>
  <si>
    <t>Azienda USL di Bologna -  Servizio Acquisti Metropolitano</t>
  </si>
  <si>
    <t>02406911202</t>
  </si>
  <si>
    <t>ECO ERIDANIA S.P.A.</t>
  </si>
  <si>
    <t>03033240106</t>
  </si>
  <si>
    <t>ULTERIORE ADESIONE ALLA CONVENZIONE INTERCENT-ER
SERVIZI DI RACCOLTA , TRASPORTO E CONFERIMENTO AD IMPIANTI DI
SMALTIMENTO DEI RIFIUTI SPECIALI PERICOLOSI E NON PERICOLOSI</t>
  </si>
  <si>
    <t>ADESIONE AQ CONSIP "FUEL CARD 2" PER LA FORNITURA DI CARBURANTI PER AUTOTRAZIONE - LOTTO 1</t>
  </si>
  <si>
    <t>IP PETROLI SPA</t>
  </si>
  <si>
    <t>KUWAIT PETROLEUM ITALIA SPA</t>
  </si>
  <si>
    <t>00051570893</t>
  </si>
  <si>
    <t>00891951006</t>
  </si>
  <si>
    <t>ADESIONE A.Q. CONSIP STENT CORONARICI 3 - Lotto 3</t>
  </si>
  <si>
    <t>BIOTRONIK ITALIA SPA</t>
  </si>
  <si>
    <t>09699320017</t>
  </si>
  <si>
    <t xml:space="preserve">ADESIONE CONVENZIONE INTERCENTER "INFUSIONALI 2" LOTTO 4 </t>
  </si>
  <si>
    <t xml:space="preserve">ADESIONE CONVENZIONE INTERCENTER "INFUSIONALI 2" LOTTO  5 </t>
  </si>
  <si>
    <t>CARDINAL HEALTH ITALY 509 SRL</t>
  </si>
  <si>
    <t>FRESENIUS KABI ITALIA SRL</t>
  </si>
  <si>
    <t>09158150962</t>
  </si>
  <si>
    <t>03524050238</t>
  </si>
  <si>
    <t xml:space="preserve">ADESIONE CONVENZIONE CONSIP "APPARECCHIATURE MUTIFUNZIONE IN NOLEGGIO 1" LOTTO  1 </t>
  </si>
  <si>
    <t>ADESIONE CONVENZIONE CONSIP "APPARECCHIATURE MUTIFUNZIONE IN NOLEGGIO 1" LOTTO  3</t>
  </si>
  <si>
    <t>ADESIONE CONVENZIONE CONSIP "APPARECCHIATURE MUTIFUNZIONE IN NOLEGGIO 1" LOTTO  5</t>
  </si>
  <si>
    <t>CANON ITALIA SPA</t>
  </si>
  <si>
    <t>11723840150</t>
  </si>
  <si>
    <t>RECEP.PROSECUZIONE CONTRATTI DI FORNITURA DI RETI CHIRURGICHE E PATCHPER LE AZ.SANIT.AVEC</t>
  </si>
  <si>
    <t>BARD S.R.L.</t>
  </si>
  <si>
    <t>BAXTER S.P.A.</t>
  </si>
  <si>
    <t>DIPRO MEDICAL DEVICES S.R.L.</t>
  </si>
  <si>
    <t>JOHNSON &amp; JOHNSON MEDICAL S.P.A.</t>
  </si>
  <si>
    <t xml:space="preserve"> 03748120155</t>
  </si>
  <si>
    <t>W.L. GORE &amp; ASSOCIATI S.R.L</t>
  </si>
  <si>
    <t>SMR-sm21701</t>
  </si>
  <si>
    <t xml:space="preserve">MV Medical Solutions </t>
  </si>
  <si>
    <t>09238800156</t>
  </si>
  <si>
    <t xml:space="preserve">MEDTRONIC ITALIA S.P.A. </t>
  </si>
  <si>
    <t>08082461008</t>
  </si>
  <si>
    <t>02313550010</t>
  </si>
  <si>
    <t xml:space="preserve"> 00492340583</t>
  </si>
  <si>
    <t>07931650589</t>
  </si>
  <si>
    <t>RECEPIMENTO DELLA DETERMINA N.9/2022 DELL’AUSL DI FERRARA INERENTE LA PROROGA DELLA FORNITURA DI PROTESI MAMMARIE</t>
  </si>
  <si>
    <t>Johnson &amp; Johnson Medical spa</t>
  </si>
  <si>
    <t>RECEPIMENTO DA AUSLFE PROROGA  DEL CONTRATTO DI FORNITURA DI  DISPOSITIVI MEDICI PER RADIOLOGIA INTERVENTIVA E CHIRURGIA VASCOLARE - AUSLBO E AOUBO   DET AUSLFE  N.228 del 04/02/2022</t>
  </si>
  <si>
    <t>BARD S.R.L. 07931650589</t>
  </si>
  <si>
    <t>HOSPITAL SOLUTIONS BOLOGNA S.R.L. 02893271201</t>
  </si>
  <si>
    <t>08862820969</t>
  </si>
  <si>
    <t>11264670156</t>
  </si>
  <si>
    <t>11206730159</t>
  </si>
  <si>
    <t xml:space="preserve"> 09158150962</t>
  </si>
  <si>
    <t>07123400157</t>
  </si>
  <si>
    <t>01693020206</t>
  </si>
  <si>
    <t>04742650585</t>
  </si>
  <si>
    <t xml:space="preserve"> 09693591001</t>
  </si>
  <si>
    <t xml:space="preserve"> 09238800156</t>
  </si>
  <si>
    <t>07609020966</t>
  </si>
  <si>
    <t xml:space="preserve"> 06324460150</t>
  </si>
  <si>
    <t>02123550200</t>
  </si>
  <si>
    <t xml:space="preserve">W.L. GORE &amp; ASSOCIATI S.R.L. </t>
  </si>
  <si>
    <t>VIGEO S.R.L.</t>
  </si>
  <si>
    <t xml:space="preserve">TELEFLEX MEDICAL S.R.L. </t>
  </si>
  <si>
    <t xml:space="preserve">MERIT MEDICAL ITALY S.R.L. </t>
  </si>
  <si>
    <t xml:space="preserve">LEMAITRE VASCULAR S.R.L. </t>
  </si>
  <si>
    <t xml:space="preserve">H.S. - HOSPITAL SERVICE S.P.A. </t>
  </si>
  <si>
    <t xml:space="preserve">DELTA MED S.P.A. </t>
  </si>
  <si>
    <t xml:space="preserve">COOK ITALIA S.R.L. </t>
  </si>
  <si>
    <t xml:space="preserve">CARDINAL HEALTH ITALY 509 S.R.L. </t>
  </si>
  <si>
    <t xml:space="preserve">BOSTON SCIENTIFIC SPA </t>
  </si>
  <si>
    <t xml:space="preserve">ABBOTT MEDICAL ITALIA S.R.L. </t>
  </si>
  <si>
    <t xml:space="preserve">AB MEDICA S.P.A. </t>
  </si>
  <si>
    <t>RECEPIMENTODA AUSLFE PROROGA  DEL CONTRATTO SEMESTRALE PER LA FORNITURA DI TERRENI DI COLTURA</t>
  </si>
  <si>
    <t>03450130285</t>
  </si>
  <si>
    <t xml:space="preserve"> 01149250159</t>
  </si>
  <si>
    <t>00530130673</t>
  </si>
  <si>
    <t>00399800580</t>
  </si>
  <si>
    <t xml:space="preserve">MERCK SERONO S.P.A. </t>
  </si>
  <si>
    <t xml:space="preserve">LIOFILCHEM S.R.L. </t>
  </si>
  <si>
    <t xml:space="preserve">BIOLIFE ITALIANA S.R.L. </t>
  </si>
  <si>
    <t xml:space="preserve">VACUTEST KIMA S.R.L. </t>
  </si>
  <si>
    <t>CONVATEC ITALIA S.R.L.</t>
  </si>
  <si>
    <t>06209390969</t>
  </si>
  <si>
    <t>ESSITY ITALY S.P.A.</t>
  </si>
  <si>
    <t>03318780966</t>
  </si>
  <si>
    <t>B. BRAUN MILANO S.P.A.</t>
  </si>
  <si>
    <t>00674840152</t>
  </si>
  <si>
    <t>LOHMANN &amp; RAUSCHER S.R.L.</t>
  </si>
  <si>
    <t>00207810284</t>
  </si>
  <si>
    <t>CARDINAL HEALTH ITALY 509 S.R.L.</t>
  </si>
  <si>
    <t>WALDNER TECNOLOGIE MEDICALI S.R.L.</t>
  </si>
  <si>
    <t>01542210222</t>
  </si>
  <si>
    <t>SMITH &amp; NEPHEW SRL</t>
  </si>
  <si>
    <t>09331210154</t>
  </si>
  <si>
    <t>MOLNLYCKE HEALTH CARE S.R.L.</t>
  </si>
  <si>
    <t>12300580151</t>
  </si>
  <si>
    <t>ENDOSPIN ITALIA S.R.L.</t>
  </si>
  <si>
    <t>09341571009</t>
  </si>
  <si>
    <t>MOSS S.P.A.</t>
  </si>
  <si>
    <t>1750530030</t>
  </si>
  <si>
    <r>
      <t>ADESIONE ALLA CONVENZIONE STIPULATA DALL’AGENZIA REGIONALE INTERCENT-ER PER LA
FORNITURA DI MATERIALE DA MEDICAZIONE AVANZATA E SPECIALE "ESCLUSIVI 3"</t>
    </r>
    <r>
      <rPr>
        <b/>
        <sz val="10"/>
        <rFont val="Arial"/>
        <family val="2"/>
      </rPr>
      <t xml:space="preserve"> LOTTO11 </t>
    </r>
  </si>
  <si>
    <r>
      <t xml:space="preserve">ADESIONE ALLA CONVENZIONE STIPULATA DALL’AGENZIA REGIONALE INTERCENT-ER PER LA
FORNITURA DI MATERIALE DA MEDICAZIONE AVANZATA E SPECIALE "ESCLUSIVI 3" </t>
    </r>
    <r>
      <rPr>
        <b/>
        <sz val="10"/>
        <rFont val="Arial"/>
        <family val="2"/>
      </rPr>
      <t>LOTTO10</t>
    </r>
  </si>
  <si>
    <r>
      <t xml:space="preserve">ADESIONE ALLA CONVENZIONE STIPULATA DALL’AGENZIA REGIONALE INTERCENT-ER PER LA
FORNITURA DI MATERIALE DA MEDICAZIONE AVANZATA E SPECIALE "ESCLUSIVI 3" </t>
    </r>
    <r>
      <rPr>
        <b/>
        <sz val="10"/>
        <rFont val="Arial"/>
        <family val="2"/>
      </rPr>
      <t>LOTTO8</t>
    </r>
  </si>
  <si>
    <r>
      <t xml:space="preserve">ADESIONE ALLA CONVENZIONE STIPULATA DALL’AGENZIA REGIONALE INTERCENT-ER PER LA
FORNITURA DI MATERIALE DA MEDICAZIONE AVANZATA E SPECIALE "ESCLUSIVI 3" </t>
    </r>
    <r>
      <rPr>
        <b/>
        <sz val="10"/>
        <rFont val="Arial"/>
        <family val="2"/>
      </rPr>
      <t>LOTTO7</t>
    </r>
  </si>
  <si>
    <r>
      <t>ADESIONE ALLA CONVENZIONE STIPULATA DALL’AGENZIA REGIONALE INTERCENT-ER PER LA
FORNITURA DI MATERIALE DA MEDICAZIONE AVANZATA E SPECIALE "ESCLUSIVI 3"</t>
    </r>
    <r>
      <rPr>
        <b/>
        <sz val="10"/>
        <rFont val="Arial"/>
        <family val="2"/>
      </rPr>
      <t xml:space="preserve"> LOTTO6</t>
    </r>
  </si>
  <si>
    <r>
      <t xml:space="preserve">ADESIONE ALLA CONVENZIONE STIPULATA DALL’AGENZIA REGIONALE INTERCENT-ER PER LA
FORNITURA DI MATERIALE DA MEDICAZIONE AVANZATA E SPECIALE "ESCLUSIVI 3" </t>
    </r>
    <r>
      <rPr>
        <b/>
        <sz val="10"/>
        <rFont val="Arial"/>
        <family val="2"/>
      </rPr>
      <t>LOTTO5</t>
    </r>
  </si>
  <si>
    <r>
      <t xml:space="preserve">ADESIONE ALLA CONVENZIONE STIPULATA DALL’AGENZIA REGIONALE INTERCENT-ER PER LA
FORNITURA DI MATERIALE DA MEDICAZIONE AVANZATA E SPECIALE "ESCLUSIVI 3" </t>
    </r>
    <r>
      <rPr>
        <b/>
        <sz val="10"/>
        <rFont val="Arial"/>
        <family val="2"/>
      </rPr>
      <t>LOTTO4</t>
    </r>
  </si>
  <si>
    <r>
      <t xml:space="preserve">ADESIONE ALLA CONVENZIONE STIPULATA DALL’AGENZIA REGIONALE INTERCENT-ER PER LA
FORNITURA DI MATERIALE DA MEDICAZIONE AVANZATA E SPECIALE "ESCLUSIVI 3" </t>
    </r>
    <r>
      <rPr>
        <b/>
        <sz val="10"/>
        <rFont val="Arial"/>
        <family val="2"/>
      </rPr>
      <t>LOTTO3</t>
    </r>
  </si>
  <si>
    <r>
      <t xml:space="preserve">ADESIONE ALLA CONVENZIONE STIPULATA DALL’AGENZIA REGIONALE INTERCENT-ER PER LA
FORNITURA DI MATERIALE DA MEDICAZIONE AVANZATA E SPECIALE "ESCLUSIVI 3" </t>
    </r>
    <r>
      <rPr>
        <b/>
        <sz val="10"/>
        <rFont val="Arial"/>
        <family val="2"/>
      </rPr>
      <t>LOTTO2</t>
    </r>
  </si>
  <si>
    <r>
      <t xml:space="preserve">ADESIONE ALLA CONVENZIONE STIPULATA DALL’AGENZIA REGIONALE INTERCENT-ER PER LA
FORNITURA DI MATERIALE DA MEDICAZIONE AVANZATA E SPECIALE "ESCLUSIVI 3" </t>
    </r>
    <r>
      <rPr>
        <b/>
        <sz val="10"/>
        <rFont val="Arial"/>
        <family val="2"/>
      </rPr>
      <t>LOTTO1</t>
    </r>
  </si>
  <si>
    <t xml:space="preserve">AOUBO- Adesione a convenzione Intercenter Pc desktop 9 lotto 2 per noleggio  di Pc desktop , monitor e accessori </t>
  </si>
  <si>
    <t>Team memores Computer S.p.A.</t>
  </si>
  <si>
    <t>00740430335</t>
  </si>
  <si>
    <t>AOUBO- adesione alla convenzione Intercenter denominata "Affidamento servizi manutenzione e assistenza e applicativi utilizzati in licenza d'uso Aziende sanitarie RER e Sassuolo</t>
  </si>
  <si>
    <t xml:space="preserve">Artexe S.p.A. </t>
  </si>
  <si>
    <t>02908570043</t>
  </si>
  <si>
    <t>Engineering D.HUB Spa</t>
  </si>
  <si>
    <t>01-mandataria</t>
  </si>
  <si>
    <t>01899910242</t>
  </si>
  <si>
    <t>Engineering Ingegneria Informatica Spa</t>
  </si>
  <si>
    <t>02- mandante</t>
  </si>
  <si>
    <t>05724831002</t>
  </si>
  <si>
    <t>Telecom Italia spa</t>
  </si>
  <si>
    <t>00488410010</t>
  </si>
  <si>
    <t>NTT Data Italia Spa</t>
  </si>
  <si>
    <t>00513990010</t>
  </si>
  <si>
    <t>DedagrouPublic Services Srl</t>
  </si>
  <si>
    <t>03188950103</t>
  </si>
  <si>
    <t xml:space="preserve">Laboratori Guglielmo Marconi Spa </t>
  </si>
  <si>
    <t>03741410371</t>
  </si>
  <si>
    <t>ADESIONE CONVENZIONE INTERCENTER PRODOTTI PER NUTRIZIONE PARENTERALE ESCLUSIVI LOTTO 1</t>
  </si>
  <si>
    <t>ADESIONE CONVENZIONE INTERCENTER PRODOTTI PER NUTRIZIONE PARENTERALE ESCLUSIVI LOTTO 2</t>
  </si>
  <si>
    <t>ADESIONE CONVENZIONE INTERCENTER PRODOTTI PER NUTRIZIONE PARENTERALE ESCLUSIVI LOTTO 3</t>
  </si>
  <si>
    <t>ADESIONE CONVENZIONE INTERCENTER PRODOTTI PER NUTRIZIONE PARENTERALE ESCLUSIVI LOTTO 4</t>
  </si>
  <si>
    <t>MONICO SPA</t>
  </si>
  <si>
    <t>00228550273</t>
  </si>
  <si>
    <t>ADESIONE CONVENZIONE INTERCENT-ER PER FORNITURA DI “DISPOSITIVI MEDICI PER EMODINAMICA (ESCLUSI STENT)” - LOTTO 54</t>
  </si>
  <si>
    <t>B BRAUN Spa</t>
  </si>
  <si>
    <t>IOR- adesione alla convenzione Intercenter denominata "Affidamento servizi manutenzione e assistenza e applicativi utilizzati in licenza d'uso Aziende sanitarie RER e Sassuolo</t>
  </si>
  <si>
    <t>AUSL BO E AOU BO - ADESIONE ALLA CONVENZIONE INTERCENT-ER "PROCEDURA APERTA PER L’AFFIDAMENTO DEL SERVIZIO SOSTITUTIVO
DI MENSA MEDIANTE BUONO PASTO ELETTRONICO 2" - LOTTO 2</t>
  </si>
  <si>
    <t>Day Ristoservice S.p.A.</t>
  </si>
  <si>
    <t>03543000370</t>
  </si>
  <si>
    <t>00967720285</t>
  </si>
  <si>
    <t>AUSLBO-AOUBO-AUSLIMOLA-ADESIONE ACCORDO QUADRO CONSIP"DIALISI 4"-SUB LOTTO 3.1</t>
  </si>
  <si>
    <t>NIPRO MEDICAL ITALY</t>
  </si>
  <si>
    <t>AUSLBO-AOUBO-AUSLIMOLA-ADESIONE ACCORDO QUADRO CONSIP"DIALISI 4"-SUB LOTTO 3.2</t>
  </si>
  <si>
    <t>ESTOR</t>
  </si>
  <si>
    <t>E 325.530,00</t>
  </si>
  <si>
    <t>GADA</t>
  </si>
  <si>
    <t>12575740159</t>
  </si>
  <si>
    <t>12693140159</t>
  </si>
  <si>
    <t>08230471008</t>
  </si>
  <si>
    <t>ADESIONE CONVENZIONE INTERCENTER FORNITURA DI SUTURE CHIRURGICHE SINTETICHE (1°
TRANCHE) - Lotto 1</t>
  </si>
  <si>
    <t>ADESIONE CONVENZIONE INTERCENTER FORNITURA DI SUTURE CHIRURGICHE SINTETICHE (1° TRANCHE)
 - Lotto 2</t>
  </si>
  <si>
    <t>ADESIONE CONVENZIONE INTERCENTER FORNITURA DI SUTURE CHIRURGICHE SINTETICHE (1° TRANCHE)
 - Lotto 3</t>
  </si>
  <si>
    <t>ADESIONE CONVENZIONE INTERCENTER FORNITURA DI SUTURE CHIRURGICHE SINTETICHE (1° TRANCHE)
 - Lotto 4</t>
  </si>
  <si>
    <t>ADESIONE CONVENZIONE INTERCENTER FORNITURA DI SUTURE CHIRURGICHE SINTETICHE (1° TRANCHE)
 - Lotto 5</t>
  </si>
  <si>
    <t>ADESIONE CONVENZIONE INTERCENTER FORNITURA DI SUTURE CHIRURGICHE SINTETICHE (1° TRANCHE)
 - Lotto 6</t>
  </si>
  <si>
    <t>ADESIONE CONVENZIONE INTERCENTER FORNITURA DI SUTURE CHIRURGICHE SINTETICHE (1° TRANCHE)
 - Lotto 7</t>
  </si>
  <si>
    <t>JOHNSON&amp;JOHNSON
MEDICAL SPA</t>
  </si>
  <si>
    <t>MEDTRONIC ITALIA SPA</t>
  </si>
  <si>
    <t>ACQUISTO MEDIANTE ADESIONE ALLA CONVENZIONE INTERCENT-ER - DIABETOLOGIA OSPEDALIERA 2 – LOTTO N. 1</t>
  </si>
  <si>
    <t>ROCHE DIAGNOSTICS Spa</t>
  </si>
  <si>
    <t>10181220152</t>
  </si>
  <si>
    <t>RECEPIMENTO P.A. PER L’ACQUISTO DI SUTURATRICI MECCANICHE E TROCAR MEDIANTE ACCORDO QUADRO STIPULATO DALL’AUSL DELLA ROMAGNA - LOTTO 1</t>
  </si>
  <si>
    <t>RECEPIMENTO P.A. PER L’ACQUISTO DI SUTURATRICI MECCANICHE E TROCAR MEDIANTE ACCORDO QUADRO STIPULATO DALL’AUSL DELLA ROMAGNA - LOTTO 2</t>
  </si>
  <si>
    <t>RECEPIMENTO P.A. PER L’ACQUISTO DI SUTURATRICI MECCANICHE E TROCAR MEDIANTE ACCORDO QUADRO STIPULATO DALL’AUSL DELLA ROMAGNA - LOTTO 3</t>
  </si>
  <si>
    <t>MEDTRONIC Italia Spa</t>
  </si>
  <si>
    <t>Johnson &amp; Johnson
Medical SpA</t>
  </si>
  <si>
    <t>TELECOM ITALIA S.P.A.</t>
  </si>
  <si>
    <t>IOR- adesione alla convenzione Consip denominata "Microsoft Enterprise Agreement 6" per la fornitura in noleggio di licenze software</t>
  </si>
  <si>
    <t xml:space="preserve">ULTERIORE ADESIONE ALLA CONVENZIONE INTERCENT-ER MEDICINALI ESCLUSIVI 2019-2022 E MEDICINALI BIOLOGICI 2020-2023
</t>
  </si>
  <si>
    <t>Angelini Pharma Italia A.C.R.A.F.</t>
  </si>
  <si>
    <t>03907010585</t>
  </si>
  <si>
    <t>CSL Behring spa</t>
  </si>
  <si>
    <t>02642020156</t>
  </si>
  <si>
    <t>Accord Healthcare Italia srl</t>
  </si>
  <si>
    <t>06522300968</t>
  </si>
  <si>
    <t>ASTRO-PHAR- MA  VERTRIEB UND  HANDEL VON  PHARMA- ZEUTISCHEN PRODUKTEN
G.M.B.H.</t>
  </si>
  <si>
    <t>02918780210</t>
  </si>
  <si>
    <t>ADESIONE INTERCENT-ER VACCINI VARI USO UMANO 2022-2025 E VACCINI VARI USO UMANO 2022-2024 BIS LOTTO 21</t>
  </si>
  <si>
    <t>GLAXOSMITH- KLINE S.P.A.</t>
  </si>
  <si>
    <t>ADESIONE INTERCENT-ER VACCINI VARI USO UMANO 2022-2025 E VACCINI VARI USO UMANO 2022-2024 BIS LOTTO 1</t>
  </si>
  <si>
    <t>ADESIONE INTERCENT-ER VACCINI VARI USO UMANO 2022-2025 E VACCINI VARI USO UMANO 2022-2024 BIS LOTTO 24</t>
  </si>
  <si>
    <t>ADESIONE INTERCENT-ER VACCINI VARI USO UMANO 2022-2025 E VACCINI VARI USO UMANO 2022-2024 BIS LOTTO 4</t>
  </si>
  <si>
    <t>ADESIONE INTERCENT-ER VACCINI VARI USO UMANO 2022-2025 E VACCINI VARI USO UMANO 2022-2024 BIS LOTTO 7</t>
  </si>
  <si>
    <t>ADESIONE INTERCENT-ER VACCINI VARI USO UMANO 2022-2025 E VACCINI VARI USO UMANO 2022-2024 BIS LOTTO 8</t>
  </si>
  <si>
    <t>ADESIONE INTERCENT-ER VACCINI VARI USO UMANO 2022-2025 E VACCINI VARI USO UMANO 2022-2024 BIS LOTTO 9</t>
  </si>
  <si>
    <t>ADESIONE INTERCENT-ER VACCINI VARI USO UMANO 2022-2025 E VACCINI VARI USO UMANO 2022-2024 BIS LOTTO 10</t>
  </si>
  <si>
    <t>ADESIONE INTERCENT-ER VACCINI VARI USO UMANO 2022-2025 E VACCINI VARI USO UMANO 2022-2024 BIS LOTTO 12</t>
  </si>
  <si>
    <t>ADESIONE INTERCENT-ER VACCINI VARI USO UMANO 2022-2025 E VACCINI VARI USO UMANO 2022-2024 BIS LOTTO 19</t>
  </si>
  <si>
    <t>ADESIONE INTERCENT-ER VACCINI VARI USO UMANO 2022-2025 E VACCINI VARI USO UMANO 2022-2024 BIS LOTTO 25</t>
  </si>
  <si>
    <t>ADESIONE INTERCENT-ER VACCINI VARI USO UMANO 2022-2025 E VACCINI VARI USO UMANO 2022-2024 BIS LOTTO 36</t>
  </si>
  <si>
    <t>00212840235</t>
  </si>
  <si>
    <t>MEDIC ITALIA S.R.L.</t>
  </si>
  <si>
    <t>08690281004</t>
  </si>
  <si>
    <t>MSD  ITALIA S.R.L.</t>
  </si>
  <si>
    <t>ADESIONE INTERCENT-ER VACCINI VARI USO UMANO 2022-2025 E VACCINI VARI USO UMANO 2022-2024 BIS LOTTO 3</t>
  </si>
  <si>
    <t>ADESIONE INTERCENT-ER VACCINI VARI USO UMANO 2022-2025 E VACCINI VARI USO UMANO 2022-2024 BIS LOTTO 13</t>
  </si>
  <si>
    <t>ADESIONE INTERCENT-ER VACCINI VARI USO UMANO 2022-2025 E VACCINI VARI USO UMANO 2022-2024 BIS LOTTO 14</t>
  </si>
  <si>
    <t>ADESIONE INTERCENT-ER VACCINI VARI USO UMANO 2022-2025 E VACCINI VARI USO UMANO 2022-2024 BIS LOTTO 15</t>
  </si>
  <si>
    <t>ADESIONE INTERCENT-ER VACCINI VARI USO UMANO 2022-2025 E VACCINI VARI USO UMANO 2022-2024 BIS LOTTO 22</t>
  </si>
  <si>
    <t>ADESIONE INTERCENT-ER VACCINI VARI USO UMANO 2022-2025 E VACCINI VARI USO UMANO 2022-2024 BIS LOTTO 32</t>
  </si>
  <si>
    <t>00422760587</t>
  </si>
  <si>
    <t>PFIZER S.R.L.</t>
  </si>
  <si>
    <t>ADESIONE INTERCENT-ER VACCINI VARI USO UMANO 2022-2025 E VACCINI VARI USO UMANO 2022-2024 BIS LOTTO 18</t>
  </si>
  <si>
    <t>ADESIONE INTERCENT-ER VACCINI VARI USO UMANO 2022-2025 E VACCINI VARI USO UMANO 2022-2024 BIS LOTTO 29</t>
  </si>
  <si>
    <t>ADESIONE INTERCENT-ER VACCINI VARI USO UMANO 2022-2025 E VACCINI VARI USO UMANO 2022-2024 BIS LOTTO 30</t>
  </si>
  <si>
    <t>ADESIONE INTERCENT-ER VACCINI VARI USO UMANO 2022-2025 E VACCINI VARI USO UMANO 2022-2024 BIS LOTTO 33</t>
  </si>
  <si>
    <t>ADESIONE INTERCENT-ER VACCINI VARI USO UMANO 2022-2025 E VACCINI VARI USO UMANO 2022-2024 BIS LOTTO 34</t>
  </si>
  <si>
    <t>02774840595</t>
  </si>
  <si>
    <t>SANOFI
S.r.l.</t>
  </si>
  <si>
    <t>ADESIONE INTERCENT-ER VACCINI VARI USO UMANO 2022-2025 E VACCINI VARI USO UMANO 2022-2024 BIS LOTTO 2</t>
  </si>
  <si>
    <t>ADESIONE INTERCENT-ER VACCINI VARI USO UMANO 2022-2025 E VACCINI VARI USO UMANO 2022-2024 BIS LOTTO 5</t>
  </si>
  <si>
    <t>ADESIONE INTERCENT-ER VACCINI VARI USO UMANO 2022-2025 E VACCINI VARI USO UMANO 2022-2024 BIS LOTTO 11</t>
  </si>
  <si>
    <t>ADESIONE INTERCENT-ER VACCINI VARI USO UMANO 2022-2025 E VACCINI VARI USO UMANO 2022-2024 BIS LOTTO 16</t>
  </si>
  <si>
    <t>ADESIONE INTERCENT-ER VACCINI VARI USO UMANO 2022-2025 E VACCINI VARI USO UMANO 2022-2024 BIS LOTTO 17</t>
  </si>
  <si>
    <t>ADESIONE INTERCENT-ER VACCINI VARI USO UMANO 2022-2025 E VACCINI VARI USO UMANO 2022-2024 BIS LOTTO 20</t>
  </si>
  <si>
    <t>00832400154</t>
  </si>
  <si>
    <t>EMERGENT  ITALY  S.R.L.</t>
  </si>
  <si>
    <t>08894200966</t>
  </si>
  <si>
    <t>ADESIONE INTERCENT-ER VACCINI VARI USO UMANO 2022-2025 E VACCINI VARI USO UMANO 2022-2024 BIS LOTTO 3 DELLA BIS</t>
  </si>
  <si>
    <t>ADESIONE INTERCENT-ER VACCINI VARI USO UMANO 2022-2025 E VACCINI VARI USO UMANO 2022-2024 BIS LOTTO 8 DELLA BIS</t>
  </si>
  <si>
    <t>ADESIONE INTERCENT-ER VACCINI VARI USO UMANO 2022-2025 E VACCINI VARI USO UMANO 2022-2024 BIS LOTTO 9 DELLA BIS</t>
  </si>
  <si>
    <t>ADESIONE INTERCENT-ER VACCINI VARI USO UMANO 2022-2025 E VACCINI VARI USO UMANO 2022-2024 BIS LOTTO 10 DELLA BIS</t>
  </si>
  <si>
    <t>ADESIONE INTERCENT-ER VACCINI VARI USO UMANO 2022-2025 E VACCINI VARI USO UMANO 2022-2024 BIS LOTTO 1 DELLA BIS</t>
  </si>
  <si>
    <t>ADESIONE INTERCENT-ER VACCINI VARI USO UMANO 2022-2025 E VACCINI VARI USO UMANO 2022-2024 BIS LOTTO 2 DELLA BIS</t>
  </si>
  <si>
    <t>ADESIONE INTERCENT-ER VACCINI VARI USO UMANO 2022-2025 E VACCINI VARI USO UMANO 2022-2024 BIS LOTTO 4 DELLA BIS</t>
  </si>
  <si>
    <t>ADESIONE INTERCENT-ER VACCINI VARI USO UMANO 2022-2025 E VACCINI VARI USO UMANO 2022-2024 BIS LOTTO 7 DELLA BIS</t>
  </si>
  <si>
    <t>AMGEN SRL</t>
  </si>
  <si>
    <t>DAIICHI SANKYO ITALIA SPA</t>
  </si>
  <si>
    <t>MUNDIPHARMA PHARMACEUTICALS SRL</t>
  </si>
  <si>
    <t>10051170156</t>
  </si>
  <si>
    <t>00468270582</t>
  </si>
  <si>
    <t>03859880969</t>
  </si>
  <si>
    <t>ULTERIORE ADESIONE INTERCENT-ER MEDICINALI ESCLUSIVI 2019-2022 INNOVATIVI 2019-2022 E BIOLOGICI E BIOSIMILARI 2020-2024 LOTTO 17</t>
  </si>
  <si>
    <t>ULTERIORE ADESIONE INTERCENT-ER MEDICINALI ESCLUSIVI 2019-2022 INNOVATIVI 2019-2022 E BIOLOGICI E BIOSIMILARI 2020-2024 LOTTO 48</t>
  </si>
  <si>
    <t>ULTERIORE ADESIONE INTERCENT-ER MEDICINALI ESCLUSIVI 2019-2022 INNOVATIVI 2019-2022 E BIOLOGICI E BIOSIMILARI 2020-2024 LOTTO 119</t>
  </si>
  <si>
    <t>ULTERIORE ADESIONE INTERCENT-ER MEDICINALI ESCLUSIVI 2019-2022 INNOVATIVI 2019-2022 E BIOLOGICI E BIOSIMILARI 2020-2024 LOTTO 18</t>
  </si>
  <si>
    <t>ULTERIORE ADESIONE INTERCENT-ER MEDICINALI ESCLUSIVI 2019-2022 INNOVATIVI 2019-2022 E BIOLOGICI E BIOSIMILARI 2020-2024 LOTTO 22</t>
  </si>
  <si>
    <t>ULTERIORE ADESIONE INTERCENT-ER MEDICINALI ESCLUSIVI 2019-2022 INNOVATIVI 2019-2022 E BIOLOGICI E BIOSIMILARI 2020-2024 LOTTO 10</t>
  </si>
  <si>
    <t>ALMIRAL SPA</t>
  </si>
  <si>
    <t>INTERCEPT ITALIA SRL</t>
  </si>
  <si>
    <t>GILEAD SCIENCES SRL</t>
  </si>
  <si>
    <t>JAZZ HEALTHCARE ITALY SRL</t>
  </si>
  <si>
    <t>BIOGEN ITALIA SRL</t>
  </si>
  <si>
    <t>06037901003</t>
  </si>
  <si>
    <t>02890650548</t>
  </si>
  <si>
    <t>11187430159</t>
  </si>
  <si>
    <t>03537450136</t>
  </si>
  <si>
    <t>03663160962</t>
  </si>
  <si>
    <t>ADESIONE INTERCENT-ERALLA PROCEDURA DELEGATA TRIENNALE MEDICINALI 2022-2025, AGGIUDICATA DALLA REGIONE LAZIO ANCHE PER LA REGIONE EMILIAROMAGNA LOTTO 52</t>
  </si>
  <si>
    <t>ADESIONE INTERCENT-ERALLA PROCEDURA DELEGATA TRIENNALE MEDICINALI 2022-2025, AGGIUDICATA DALLA REGIONE LAZIO ANCHE PER LA REGIONE EMILIAROMAGNA LOTTO 53</t>
  </si>
  <si>
    <t>ADESIONE INTERCENT-ERALLA PROCEDURA DELEGATA TRIENNALE MEDICINALI 2022-2025, AGGIUDICATA DALLA REGIONE LAZIO ANCHE PER LA REGIONE EMILIAROMAGNA LOTTO 54</t>
  </si>
  <si>
    <t>ADESIONE INTERCENT-ERALLA PROCEDURA DELEGATA TRIENNALE MEDICINALI 2022-2025, AGGIUDICATA DALLA REGIONE LAZIO ANCHE PER LA REGIONE EMILIAROMAGNA LOTTO 55</t>
  </si>
  <si>
    <t>ADESIONE INTERCENT-ERALLA PROCEDURA DELEGATA TRIENNALE MEDICINALI 2022-2025, AGGIUDICATA DALLA REGIONE LAZIO ANCHE PER LA REGIONE EMILIAROMAGNA LOTTO 56</t>
  </si>
  <si>
    <t>ADESIONE INTERCENT-ERALLA PROCEDURA DELEGATA TRIENNALE MEDICINALI 2022-2025, AGGIUDICATA DALLA REGIONE LAZIO ANCHE PER LA REGIONE EMILIAROMAGNA LOTTO 57</t>
  </si>
  <si>
    <t>ADESIONE INTERCENT-ERALLA PROCEDURA DELEGATA TRIENNALE MEDICINALI 2022-2025, AGGIUDICATA DALLA REGIONE LAZIO ANCHE PER LA REGIONE EMILIAROMAGNA LOTTO 58</t>
  </si>
  <si>
    <t>ADESIONE INTERCENT-ERALLA PROCEDURA DELEGATA TRIENNALE MEDICINALI 2022-2025, AGGIUDICATA DALLA REGIONE LAZIO ANCHE PER LA REGIONE EMILIAROMAGNA LOTTO 59</t>
  </si>
  <si>
    <t>ADESIONE INTERCENT-ERALLA PROCEDURA DELEGATA TRIENNALE MEDICINALI 2022-2025, AGGIUDICATA DALLA REGIONE LAZIO ANCHE PER LA REGIONE EMILIAROMAGNA LOTTO 60</t>
  </si>
  <si>
    <t>ROCHE SPA</t>
  </si>
  <si>
    <t>SANOFI S.r.l.</t>
  </si>
  <si>
    <t>BAYER S.P.A.</t>
  </si>
  <si>
    <t>PFIZER SRL</t>
  </si>
  <si>
    <t xml:space="preserve"> 02774840595</t>
  </si>
  <si>
    <t>05849130157</t>
  </si>
  <si>
    <t>00747170157</t>
  </si>
  <si>
    <t>ULTERIORE ADESIONE MEDICINALI ESCLUSIVI 2019-2022 LOTTO 17</t>
  </si>
  <si>
    <t>IMOLA - ADESIONE INTERCENTER SERVIZI DI IT SYSTEM MANAGEMENT</t>
  </si>
  <si>
    <t>IMOLA - ADESIONE CONSIP ACQUISTO TAC LOTTO 1</t>
  </si>
  <si>
    <t>GE MEDICAL SYSTEM</t>
  </si>
  <si>
    <t>IMOLA - ADESIONE CONSIP NOLEGGIO TAC LOTTO 3</t>
  </si>
  <si>
    <t>DREAM DISTRIBUTION</t>
  </si>
  <si>
    <t>AUSLBO-AUSL IMOLA-AOUBO-IOR-ADESIONE INTERCENT FILTRANTI FACCIALI FFP3 LOTTO 2</t>
  </si>
  <si>
    <t>20160,00</t>
  </si>
  <si>
    <t>15120</t>
  </si>
  <si>
    <t>AUSL BO-AOU BO- IOR- AUSL IMOLA ADESIONE CONVENZIONE INTERCENTER "TAMPONI COVID 19 RAPIDI E MOLECOLARI LOTTI 1,2,3,4"
LOTTO 1</t>
  </si>
  <si>
    <t>PIKDARE SPA</t>
  </si>
  <si>
    <t>MEDICAL SYSTEMS SPA</t>
  </si>
  <si>
    <t>PRO.LAB. SRL</t>
  </si>
  <si>
    <t>D.I.D. SPA</t>
  </si>
  <si>
    <t>03690650134</t>
  </si>
  <si>
    <t>02405380102</t>
  </si>
  <si>
    <t>02133080305</t>
  </si>
  <si>
    <t>00941660151</t>
  </si>
  <si>
    <t>RECEPIMENTO P.A. AUSL FE RETI CHIRURGICHE E DISPOSITIVI MEDICI DI USO CONSOLIDATO PER LA CHIRURGIA ADDOMINALE
LOTTO 1</t>
  </si>
  <si>
    <t>FERMED Srl</t>
  </si>
  <si>
    <t>RECEPIMENTO P.A. AUSL FE RETI CHIRURGICHE E DISPOSITIVI MEDICI DI USO CONSOLIDATO PER LA CHIRURGIA ADDOMINALE
LOTTO 2</t>
  </si>
  <si>
    <t>RECEPIMENTO P.A. AUSL FE RETI CHIRURGICHE E DISPOSITIVI MEDICI DI USO CONSOLIDATO PER LA CHIRURGIA ADDOMINALE
LOTTO 3</t>
  </si>
  <si>
    <t>RECEPIMENTO P.A. AUSL FE RETI CHIRURGICHE E DISPOSITIVI MEDICI DI USO CONSOLIDATO PER LA CHIRURGIA ADDOMINALE
LOTTO 4</t>
  </si>
  <si>
    <t>RECEPIMENTO P.A. AUSL FE RETI CHIRURGICHE E DISPOSITIVI MEDICI DI USO CONSOLIDATO PER LA CHIRURGIA ADDOMINALE
LOTTO 5</t>
  </si>
  <si>
    <t>RECEPIMENTO P.A. AUSL FE RETI CHIRURGICHE E DISPOSITIVI MEDICI DI USO CONSOLIDATO PER LA CHIRURGIA ADDOMINALE
LOTTO 6</t>
  </si>
  <si>
    <t>ANGIOLOGICA B.M. Srl</t>
  </si>
  <si>
    <t>MEDTRONIC ITALIA Spa</t>
  </si>
  <si>
    <t>RECEPIMENTO P.A. AUSL FE RETI CHIRURGICHE E DISPOSITIVI MEDICI DI USO CONSOLIDATO PER LA CHIRURGIA ADDOMINALE
LOTTO 7</t>
  </si>
  <si>
    <t>BARD Srl</t>
  </si>
  <si>
    <t>RECEPIMENTO P.A. AUSL FE RETI CHIRURGICHE E DISPOSITIVI MEDICI DI USO CONSOLIDATO PER LA CHIRURGIA ADDOMINALE
LOTTO 8</t>
  </si>
  <si>
    <t>RECEPIMENTO P.A. AUSL FE RETI CHIRURGICHE E DISPOSITIVI MEDICI DI USO CONSOLIDATO PER LA CHIRURGIA ADDOMINALE
LOTTO 9</t>
  </si>
  <si>
    <t>RECEPIMENTO P.A. AUSL FE RETI CHIRURGICHE E DISPOSITIVI MEDICI DI USO CONSOLIDATO PER LA CHIRURGIA ADDOMINALE
LOTTO 10</t>
  </si>
  <si>
    <t>INNOVA MEDICA Spa</t>
  </si>
  <si>
    <t>RECEPIMENTO P.A. AUSL FE RETI CHIRURGICHE E DISPOSITIVI MEDICI DI USO CONSOLIDATO PER LA CHIRURGIA ADDOMINALE
LOTTO 11</t>
  </si>
  <si>
    <t>RECEPIMENTO P.A. AUSL FE RETI CHIRURGICHE E DISPOSITIVI MEDICI DI USO CONSOLIDATO PER LA CHIRURGIA ADDOMINALE
LOTTO 13</t>
  </si>
  <si>
    <t>RECEPIMENTO P.A. AUSL FE RETI CHIRURGICHE E DISPOSITIVI MEDICI DI USO CONSOLIDATO PER LA CHIRURGIA ADDOMINALE
LOTTO 14</t>
  </si>
  <si>
    <t>RECEPIMENTO P.A. AUSL FE RETI CHIRURGICHE E DISPOSITIVI MEDICI DI USO CONSOLIDATO PER LA CHIRURGIA ADDOMINALE
LOTTO 15</t>
  </si>
  <si>
    <t>RECEPIMENTO P.A. AUSL FE RETI CHIRURGICHE E DISPOSITIVI MEDICI DI USO CONSOLIDATO PER LA CHIRURGIA ADDOMINALE
LOTTO 16</t>
  </si>
  <si>
    <t>RECEPIMENTO P.A. AUSL FE RETI CHIRURGICHE E DISPOSITIVI MEDICI DI USO CONSOLIDATO PER LA CHIRURGIA ADDOMINALE
LOTTO 17</t>
  </si>
  <si>
    <t>RECEPIMENTO P.A. AUSL FE RETI CHIRURGICHE E DISPOSITIVI MEDICI DI USO CONSOLIDATO PER LA CHIRURGIA ADDOMINALE
LOTTO 18</t>
  </si>
  <si>
    <t>RECEPIMENTO P.A. AUSL FE RETI CHIRURGICHE E DISPOSITIVI MEDICI DI USO CONSOLIDATO PER LA CHIRURGIA ADDOMINALE
LOTTO 19</t>
  </si>
  <si>
    <t>INTEGRA LIFESCIENCES I.</t>
  </si>
  <si>
    <t>RECEPIMENTO P.A. AUSL FE RETI CHIRURGICHE E DISPOSITIVI MEDICI DI USO CONSOLIDATO PER LA CHIRURGIA ADDOMINALE
LOTTO 20</t>
  </si>
  <si>
    <t>RECEPIMENTO P.A. AUSL FE RETI CHIRURGICHE E DISPOSITIVI MEDICI DI USO CONSOLIDATO PER LA CHIRURGIA ADDOMINALE
LOTTO 21</t>
  </si>
  <si>
    <t>RECEPIMENTO P.A. AUSL FE RETI CHIRURGICHE E DISPOSITIVI MEDICI DI USO CONSOLIDATO PER LA CHIRURGIA ADDOMINALE
LOTTO 22</t>
  </si>
  <si>
    <t>06436131210</t>
  </si>
  <si>
    <t>01826420927</t>
  </si>
  <si>
    <t>10191080158</t>
  </si>
  <si>
    <t>03748120155</t>
  </si>
  <si>
    <t>INTEGRA LIFESCIENCES ITALY S.R.L.</t>
  </si>
  <si>
    <t>JOHNSON &amp; JOHNSON MEDICAL Spa</t>
  </si>
  <si>
    <t>W.L. GORE &amp; ASSOCIATI Srl</t>
  </si>
  <si>
    <t xml:space="preserve">JOHNSON &amp; JOHNSON MEDICAL S.P.A. </t>
  </si>
  <si>
    <t xml:space="preserve">POLYTECH HEALTH &amp; AESTHETICS ITALIA SRL </t>
  </si>
  <si>
    <t xml:space="preserve">DECO MED S.R.L. </t>
  </si>
  <si>
    <t>SUNMEDICAL S.R.L.</t>
  </si>
  <si>
    <t xml:space="preserve">BAXTER S.P.A. </t>
  </si>
  <si>
    <t>RECEPIMENTO DELL’ESITO RELATIVO ALLA PROCEDURA APERTA PER LA FORNITURA SUDDIVISA IN LOTTI, DI PROTESI MAMMARIE, ESPANSORI MAMMARI E TISSUTALI, MATRICI PER RICOSTRUZIONE MAMMARIA, PER LE AZIENDE SANITARIE DELL’AREA METROPOLITANA DI BOLOGNA.LOTTO 1</t>
  </si>
  <si>
    <t>RECEPIMENTO DELL’ESITO RELATIVO ALLA PROCEDURA APERTA PER LA FORNITURA SUDDIVISA IN LOTTI, DI PROTESI MAMMARIE, ESPANSORI MAMMARI E TISSUTALI, MATRICI PER RICOSTRUZIONE MAMMARIA, PER LE AZIENDE SANITARIE DELL’AREA METROPOLITANA DI BOLOGNA.LOTTO 2</t>
  </si>
  <si>
    <t>RECEPIMENTO DELL’ESITO RELATIVO ALLA PROCEDURA APERTA PER LA FORNITURA SUDDIVISA IN LOTTI, DI PROTESI MAMMARIE, ESPANSORI MAMMARI E TISSUTALI, MATRICI PER RICOSTRUZIONE MAMMARIA, PER LE AZIENDE SANITARIE DELL’AREA METROPOLITANA DI BOLOGNA.LOTTO 3</t>
  </si>
  <si>
    <t>RECEPIMENTO DELL’ESITO RELATIVO ALLA PROCEDURA APERTA PER LA FORNITURA SUDDIVISA IN LOTTI, DI PROTESI MAMMARIE, ESPANSORI MAMMARI E TISSUTALI, MATRICI PER RICOSTRUZIONE MAMMARIA, PER LE AZIENDE SANITARIE DELL’AREA METROPOLITANA DI BOLOGNA.LOTTO 4</t>
  </si>
  <si>
    <t>RECEPIMENTO DELL’ESITO RELATIVO ALLA PROCEDURA APERTA PER LA FORNITURA SUDDIVISA IN LOTTI, DI PROTESI MAMMARIE, ESPANSORI MAMMARI E TISSUTALI, MATRICI PER RICOSTRUZIONE MAMMARIA, PER LE AZIENDE SANITARIE DELL’AREA METROPOLITANA DI BOLOGNA.LOTTO 5</t>
  </si>
  <si>
    <t>RECEPIMENTO DELL’ESITO RELATIVO ALLA PROCEDURA APERTA PER LA FORNITURA SUDDIVISA IN LOTTI, DI PROTESI MAMMARIE, ESPANSORI MAMMARI E TISSUTALI, MATRICI PER RICOSTRUZIONE MAMMARIA, PER LE AZIENDE SANITARIE DELL’AREA METROPOLITANA DI BOLOGNA.LOTTO 6</t>
  </si>
  <si>
    <t>RECEPIMENTO DELL’ESITO RELATIVO ALLA PROCEDURA APERTA PER LA FORNITURA SUDDIVISA IN LOTTI, DI PROTESI MAMMARIE, ESPANSORI MAMMARI E TISSUTALI, MATRICI PER RICOSTRUZIONE MAMMARIA, PER LE AZIENDE SANITARIE DELL’AREA METROPOLITANA DI BOLOGNA.LOTTO 7</t>
  </si>
  <si>
    <t>RECEPIMENTO DELL’ESITO RELATIVO ALLA PROCEDURA APERTA PER LA FORNITURA SUDDIVISA IN LOTTI, DI PROTESI MAMMARIE, ESPANSORI MAMMARI E TISSUTALI, MATRICI PER RICOSTRUZIONE MAMMARIA, PER LE AZIENDE SANITARIE DELL’AREA METROPOLITANA DI BOLOGNA.LOTTO 9</t>
  </si>
  <si>
    <t>RECEPIMENTO DELL’ESITO RELATIVO ALLA PROCEDURA APERTA PER LA FORNITURA SUDDIVISA IN LOTTI, DI PROTESI MAMMARIE, ESPANSORI MAMMARI E TISSUTALI, MATRICI PER RICOSTRUZIONE MAMMARIA, PER LE AZIENDE SANITARIE DELL’AREA METROPOLITANA DI BOLOGNA.LOTTO 10</t>
  </si>
  <si>
    <t>RECEPIMENTO DELL’ESITO RELATIVO ALLA PROCEDURA APERTA PER LA FORNITURA SUDDIVISA IN LOTTI, DI PROTESI MAMMARIE, ESPANSORI MAMMARI E TISSUTALI, MATRICI PER RICOSTRUZIONE MAMMARIA, PER LE AZIENDE SANITARIE DELL’AREA METROPOLITANA DI BOLOGNA.LOTTO 11</t>
  </si>
  <si>
    <t>1970</t>
  </si>
  <si>
    <t xml:space="preserve">Ulteriore Adesione Intercenter AOUBO Farmaci esclusivi 2019-2022 - lotto 129 </t>
  </si>
  <si>
    <t>Novo Nordisk</t>
  </si>
  <si>
    <t>2014</t>
  </si>
  <si>
    <t xml:space="preserve">Converge S.p.A. </t>
  </si>
  <si>
    <t>Vodafone Italia S.p.A.</t>
  </si>
  <si>
    <t>930268890017</t>
  </si>
  <si>
    <t>04472901000</t>
  </si>
  <si>
    <t>AOUBO- Consip adesione a convenzione" Reti locali 7"  lotto 2 per la realizzazione del nuovo Centro Stella- Padiglione 9 -progetto Torre Biomedicale</t>
  </si>
  <si>
    <t>454</t>
  </si>
  <si>
    <t>AVEC-Recepimento dell’esito relativo alla Procedura Aperta per la Fornitura di Aghi Speciali per Biopsia.</t>
  </si>
  <si>
    <t>AORTA SRL</t>
  </si>
  <si>
    <t>BARD SRL</t>
  </si>
  <si>
    <t>BIOMEDICAL SRL</t>
  </si>
  <si>
    <t>H.S. HOSPITAL SERVICE SPA</t>
  </si>
  <si>
    <t>MOVI SPA</t>
  </si>
  <si>
    <t>VIGEO SRL</t>
  </si>
  <si>
    <t>BIOPSYBELL SRL</t>
  </si>
  <si>
    <t>M.D.L. SRL</t>
  </si>
  <si>
    <t>COOK ITALIA SRL</t>
  </si>
  <si>
    <t>11575580151</t>
  </si>
  <si>
    <t>01995260484</t>
  </si>
  <si>
    <t>02615000367</t>
  </si>
  <si>
    <t>0803890151</t>
  </si>
  <si>
    <t>BECTON DICKINSON ITALIA SPA</t>
  </si>
  <si>
    <t>CONMED ITALIA SRL</t>
  </si>
  <si>
    <t>012960201005</t>
  </si>
  <si>
    <t>05297730961</t>
  </si>
  <si>
    <t>0656810140</t>
  </si>
  <si>
    <t>371</t>
  </si>
  <si>
    <t>ADESIONE CONVENZIONI INTERCENTER SONDE, TUBI, CATETERI E SACCHE URINA -  I° TRANCE</t>
  </si>
  <si>
    <t>BENEFIS S.R.L.</t>
  </si>
  <si>
    <t>02790240101</t>
  </si>
  <si>
    <t>F.A.S.E. S.R.L.</t>
  </si>
  <si>
    <t>03578710729</t>
  </si>
  <si>
    <t>PRAESIDIA S.R.L.</t>
  </si>
  <si>
    <t>03597020373</t>
  </si>
  <si>
    <t>CLABER S.R.L.</t>
  </si>
  <si>
    <t>02198590248</t>
  </si>
  <si>
    <t>TELEFLEX MEDICAL S.R.L.</t>
  </si>
  <si>
    <t>06324460150</t>
  </si>
  <si>
    <t>CAIR ITALIA S.R.L.</t>
  </si>
  <si>
    <t>03277950287</t>
  </si>
  <si>
    <t>VYGON ITALIA SRL</t>
  </si>
  <si>
    <t>02173550282</t>
  </si>
  <si>
    <t>EFFEBI HOSPITAL S.R.L.</t>
  </si>
  <si>
    <t>04757530284</t>
  </si>
  <si>
    <t>SMITHS MEDICAL ITALIA SRL</t>
  </si>
  <si>
    <t>02154270595</t>
  </si>
  <si>
    <t>MEHOS S.R.L.</t>
  </si>
  <si>
    <t>09163950968</t>
  </si>
  <si>
    <t>X-MED S.R.L.</t>
  </si>
  <si>
    <t>02704640362</t>
  </si>
  <si>
    <t>AIR LIQUIDE MEDICAL SYSTEMS S.R.L.</t>
  </si>
  <si>
    <t>04709610150</t>
  </si>
  <si>
    <t>1261</t>
  </si>
  <si>
    <t>ADESIONE CONVENZIONI INTERCENTER SONDE, TUBI, CATETERI E SACCHE URINA -  II° TRANCE</t>
  </si>
  <si>
    <t>HMC PREMEDICAL SPA</t>
  </si>
  <si>
    <t>02504130366</t>
  </si>
  <si>
    <t>BIOCOMMERCIALE SRL</t>
  </si>
  <si>
    <t xml:space="preserve">02129190373 </t>
  </si>
  <si>
    <t>CONVATEC ITALIA SRL</t>
  </si>
  <si>
    <t>BENEFIS SRL</t>
  </si>
  <si>
    <t xml:space="preserve">02790240101 </t>
  </si>
  <si>
    <t>TELEFLEX MEDICAL SRL</t>
  </si>
  <si>
    <t>FLEXICARE SRL</t>
  </si>
  <si>
    <t xml:space="preserve">08075151004 </t>
  </si>
  <si>
    <t>DEAS SRL</t>
  </si>
  <si>
    <t xml:space="preserve">01063890394 </t>
  </si>
  <si>
    <t xml:space="preserve">09238800156 </t>
  </si>
  <si>
    <t>VE.DI.SE. HOSPITAL SPA</t>
  </si>
  <si>
    <t xml:space="preserve">02037841000 </t>
  </si>
  <si>
    <t>SECURMED SPA</t>
  </si>
  <si>
    <t>02292430242</t>
  </si>
  <si>
    <t>MEHOS SRL</t>
  </si>
  <si>
    <t xml:space="preserve">09163950968 </t>
  </si>
  <si>
    <t>1751</t>
  </si>
  <si>
    <t>1812</t>
  </si>
  <si>
    <t>ADESIONE CONVENZIONI INTERCENTER SONDE, TUBI, CATETERI E SACCHE URINA -  INTEGRAZIONE</t>
  </si>
  <si>
    <t>1179</t>
  </si>
  <si>
    <t>ADESIONE CONVENZIONI INTERCENTER AGHI E SIRINGHE - II° TRANCE</t>
  </si>
  <si>
    <t>00803890151</t>
  </si>
  <si>
    <t>B. BRAUN MILANO SPA</t>
  </si>
  <si>
    <t>1718</t>
  </si>
  <si>
    <t>ADESIONE CONVENZIONI INTERCENTER AGHI E SIRINGHE - LOTTO 14</t>
  </si>
  <si>
    <t>248</t>
  </si>
  <si>
    <t>ADESIONE CONVENZIONI INTERCENTER PROTESI D'ANCA - I° ANNUALITA'</t>
  </si>
  <si>
    <t>SMITH &amp; NEPHEW Srl</t>
  </si>
  <si>
    <t>LIMACORPORATE SpA</t>
  </si>
  <si>
    <t>01427710304</t>
  </si>
  <si>
    <t>LINK ITALIA SpA</t>
  </si>
  <si>
    <t>10517560156</t>
  </si>
  <si>
    <t>JOHNSON &amp; JOHNSON MEDICAL SpA</t>
  </si>
  <si>
    <t>STRYKER ITALIA Srl</t>
  </si>
  <si>
    <t>12572900152</t>
  </si>
  <si>
    <t>ADLER ORTHO SpA</t>
  </si>
  <si>
    <t>02348611209</t>
  </si>
  <si>
    <t>ZIMMER BIOMET ITALIA Srl</t>
  </si>
  <si>
    <t>09012850153</t>
  </si>
  <si>
    <t>MICROPORT SCIENTIFIC Srl</t>
  </si>
  <si>
    <t>08357720963</t>
  </si>
  <si>
    <t>INTRAUMA SpA</t>
  </si>
  <si>
    <t>09270550016</t>
  </si>
  <si>
    <t>SERF Srl (TEKKA)</t>
  </si>
  <si>
    <t>02680890411</t>
  </si>
  <si>
    <t>GRUPPO BIOIMPIANTI Srl</t>
  </si>
  <si>
    <t>10617240154</t>
  </si>
  <si>
    <t>2259</t>
  </si>
  <si>
    <t>NACATUR INTERNATIONAL IMPORT EXPORT SRL</t>
  </si>
  <si>
    <t>01313240424</t>
  </si>
  <si>
    <t>ADESIONE CONVENZIONI INTERCENTER GUANTI DPI NON STERILI IN NITRILE (LOTTO 47 procedura SORESA)</t>
  </si>
  <si>
    <t>2265</t>
  </si>
  <si>
    <t>07195130150</t>
  </si>
  <si>
    <t>ADESIONE CONVENZIONE INTERCENTER MEDICINALI E RADIOFARMACI 2022/24-3° LOTTO 7</t>
  </si>
  <si>
    <t>1984</t>
  </si>
  <si>
    <t>Adesione Intercenter medicinali e radiofarmaci 2022-2023 3 lotto 21</t>
  </si>
  <si>
    <t>Adesione Intercenter medicinali e radiofarmaci 2022-2023 3 lotto 33</t>
  </si>
  <si>
    <t>Adesione Intercenter medicinali e radiofarmaci 2022-2023 3 lotto 34</t>
  </si>
  <si>
    <t>Adesione Intercenter medicinali e radiofarmaci 2022-2023 3 lotto 4</t>
  </si>
  <si>
    <t>Adesione Intercenter medicinali e radiofarmaci 2022-2023 3 lotto 5</t>
  </si>
  <si>
    <t>Adesione Intercenter medicinali e radiofarmaci 2022-2023 3 lotto 30</t>
  </si>
  <si>
    <t>Adesione Intercenter medicinali e radiofarmaci 2022-2023 3 lotto 17</t>
  </si>
  <si>
    <t>Adesione Intercenter medicinali e radiofarmaci 2022-2023 3 lotto 31</t>
  </si>
  <si>
    <t>Adesione Intercenter medicinali e radiofarmaci 2022-2023 3 lotto 32</t>
  </si>
  <si>
    <t>Adesione Intercenter medicinali e radiofarmaci 2022-2023 3 lotto 10</t>
  </si>
  <si>
    <t>Adesione Intercenter medicinali e radiofarmaci 2022-2023 3 lotto 29</t>
  </si>
  <si>
    <t>Adesione Intercenter medicinali e radiofarmaci 2022-2023 3 lotto 36</t>
  </si>
  <si>
    <t>Adesione Intercenter medicinali e radiofarmaci 2022-2023 3 lotto 38</t>
  </si>
  <si>
    <t>Adesione Intercenter medicinali e radiofarmaci 2022-2023 3 lotto 18</t>
  </si>
  <si>
    <t>Adesione Intercenter medicinali e radiofarmaci 2022-2023 3 lotto 22</t>
  </si>
  <si>
    <t>Adesione Intercenter medicinali e radiofarmaci 2022-2023 3 lotto 37</t>
  </si>
  <si>
    <t>Adesione Intercenter medicinali e radiofarmaci 2022-2023 3 lotto 6</t>
  </si>
  <si>
    <t>Adesione Intercenter medicinali e radiofarmaci 2022-2023 3 lotto 13</t>
  </si>
  <si>
    <t>Adesione Intercenter medicinali e radiofarmaci 2022-2023 3 lotto 16</t>
  </si>
  <si>
    <t>Adesione Intercenter medicinali e radiofarmaci 2022-2023 3 lotto  26</t>
  </si>
  <si>
    <t>Adesione Intercenter medicinali e radiofarmaci 2022-2023 3 lotto 19</t>
  </si>
  <si>
    <t>Adesione Intercenter medicinali e radiofarmaci 2022-2023 3 lotto 23</t>
  </si>
  <si>
    <t>Adesione Intercenter medicinali e radiofarmaci 2022-2023 3 lotto 28</t>
  </si>
  <si>
    <t>Adesione Intercenter medicinali e radiofarmaci 2022-2023 3 lotto 11</t>
  </si>
  <si>
    <t>Adesione Intercenter medicinali e radiofarmaci 2022-2023 3 lotto 1</t>
  </si>
  <si>
    <t>Adesione Intercenter medicinali e radiofarmaci 2022-2023 3 lotto 35</t>
  </si>
  <si>
    <t>Adesione Intercenter medicinali e radiofarmaci 2022-2023 3 lotto 9</t>
  </si>
  <si>
    <t>Adesione Intercenter medicinali e radiofarmaci 2022-2023 3 lotto 7</t>
  </si>
  <si>
    <t>Adesione Intercenter medicinali e radiofarmaci 2022-2023 3 lotto 20</t>
  </si>
  <si>
    <t>Adesione Intercenter medicinali e radiofarmaci 2022-2023 3 lotto 25</t>
  </si>
  <si>
    <t>Adesione Intercenter medicinali e radiofarmaci 2022-2023 3 lotto 2</t>
  </si>
  <si>
    <t>Adesione Intercenter medicinali e radiofarmaci 2022-2023 3 lotto 3</t>
  </si>
  <si>
    <t>Adesione Intercenter medicinali e radiofarmaci 2022-2023 3 lotto 12</t>
  </si>
  <si>
    <t>Adesione Intercenter medicinali e radiofarmaci 2022-2023 3 lotto 14</t>
  </si>
  <si>
    <t>Adesione Intercenter medicinali e radiofarmaci 2022-2023 3 lotto 15</t>
  </si>
  <si>
    <t xml:space="preserve">ALEXION PHARMA ITALY SRL - SOC. UNIPERSONALE </t>
  </si>
  <si>
    <t>ALK ABELLO SPA</t>
  </si>
  <si>
    <t>04479460158</t>
  </si>
  <si>
    <t>ALNYLAM ITALY S.R.L</t>
  </si>
  <si>
    <t xml:space="preserve"> 09592090964</t>
  </si>
  <si>
    <t xml:space="preserve">AZIENDE CHIMICHE RIUNITE ANGELINI FRANCESCO </t>
  </si>
  <si>
    <t xml:space="preserve">BIOGEN ITALIA S.R.L.  </t>
  </si>
  <si>
    <t xml:space="preserve">CURIUM ITALY S.R.L. </t>
  </si>
  <si>
    <t>13342400150</t>
  </si>
  <si>
    <t xml:space="preserve">EUSA PHARMA (ITALY) S.R.L. </t>
  </si>
  <si>
    <t>10102370961</t>
  </si>
  <si>
    <t xml:space="preserve">GALAPAGOS BIOPHARMA ITALY S.R.L. </t>
  </si>
  <si>
    <t>10972900962</t>
  </si>
  <si>
    <t xml:space="preserve">GAMMA SERVIZI S.R.L. </t>
  </si>
  <si>
    <t>09028220151</t>
  </si>
  <si>
    <t xml:space="preserve">GRIFOLS ITALIA S.P.A. </t>
  </si>
  <si>
    <t>HIKMA ITALIA SPA</t>
  </si>
  <si>
    <t>11278030157</t>
  </si>
  <si>
    <t xml:space="preserve">JANSSEN CILAG S.P.A. </t>
  </si>
  <si>
    <t>KYOWA KIRIN SRL</t>
  </si>
  <si>
    <t>03716240969</t>
  </si>
  <si>
    <t>LEO PHARMA SPA</t>
  </si>
  <si>
    <t>11271521004</t>
  </si>
  <si>
    <t xml:space="preserve">LUNDBECK ITALIA S.P.A. </t>
  </si>
  <si>
    <t xml:space="preserve"> 11008200153</t>
  </si>
  <si>
    <t xml:space="preserve">MSD ITALIA S.R.L. </t>
  </si>
  <si>
    <t xml:space="preserve"> 00422760587</t>
  </si>
  <si>
    <t xml:space="preserve">MYLAN ITALIA S.R.L.  </t>
  </si>
  <si>
    <t xml:space="preserve"> 07195130153</t>
  </si>
  <si>
    <t>SANOFI SRL</t>
  </si>
  <si>
    <t xml:space="preserve"> 00832400154</t>
  </si>
  <si>
    <t xml:space="preserve">Sciensus International B.V. </t>
  </si>
  <si>
    <t>NLD-NL821441358B02</t>
  </si>
  <si>
    <t xml:space="preserve">TEVA ITALIA S.R.L. </t>
  </si>
  <si>
    <t>2328</t>
  </si>
  <si>
    <t>Adesione Intercenter medicinali e radiofarmaci 2022-2023 3 lotto 24</t>
  </si>
  <si>
    <t>2307</t>
  </si>
  <si>
    <t>ADESIONE CONVENZIONE INTERCENTER MEDICINALI E RADIOFARMACI 2022/24-3° LOTTO 6</t>
  </si>
  <si>
    <t>2391</t>
  </si>
  <si>
    <t xml:space="preserve">AOUBO-PNRR adesione accordo quadro Consip lotto 5 "Affidamento </t>
  </si>
  <si>
    <t>1542</t>
  </si>
  <si>
    <t>Maps S.p.a.</t>
  </si>
  <si>
    <t xml:space="preserve">Auslbo-Aoubo-Auslimola-Ior Intercenter adesione per acquisizione servizi progettazione, sviluppo, implementazione e gestione piattaforma "segnaler" </t>
  </si>
  <si>
    <t>01977490356</t>
  </si>
  <si>
    <t>ADESIONE CONVENZIONI INTERCENTER PROTESI D'ANCA - II° ANNUALITA'</t>
  </si>
  <si>
    <t>2554</t>
  </si>
  <si>
    <t>2553</t>
  </si>
  <si>
    <t>Adesione Convenzione Intercent-ER – Diabetologia ospedaliera 2 – Lotto 1</t>
  </si>
  <si>
    <t>ROCHE DIAGNOSTICS SpA</t>
  </si>
  <si>
    <t>2592</t>
  </si>
  <si>
    <t>Adesione Convenzione Intercent-ER Dispositivo di automonitoraggio della glicemia “Flash Glucose Monitoring - Free Style Libre” Ed. 3</t>
  </si>
  <si>
    <t>00076670595</t>
  </si>
  <si>
    <t>ABBOTT SRL</t>
  </si>
  <si>
    <t>2501</t>
  </si>
  <si>
    <t>AOUBO-PNRR Consip adesione Reti locali 7 lotto 2 per ammodernamento e messa in sicurezza della rete dati aziendale</t>
  </si>
  <si>
    <t>93026890017</t>
  </si>
  <si>
    <t>ADESIONE INTERCENT-ER FORNITURA DI AUSILI PER INCONTINENZA ED ASSORBENZA A MINOR IMPATTO AMBIENTALE 3 CON
CONSEGNA DOMICILIARE – LOTTO 1</t>
  </si>
  <si>
    <t>01323030690</t>
  </si>
  <si>
    <t>FATER SPA</t>
  </si>
  <si>
    <t>2737</t>
  </si>
  <si>
    <t>2740</t>
  </si>
  <si>
    <t>ulteriore adesione farmaci esclusivi 2019-2022 lotto 53</t>
  </si>
  <si>
    <t>ulteriore adesione farmaci esclusivi 2019-2022 lotto 2</t>
  </si>
  <si>
    <t>ulteriore adesione farmaci esclusivi 2019-2022 lotto 64</t>
  </si>
  <si>
    <t>ulteriore adesione farmaci esclusivi 2019-2022 lotto 46</t>
  </si>
  <si>
    <t>ulteriore adesione farmaci esclusivi 2019-2022 lotto 14</t>
  </si>
  <si>
    <t>ulteriore adesione farmaci esclusivi 2019-2022 lotto 161</t>
  </si>
  <si>
    <t>ulteriore adesione farmaci esclusivi 2019-2022 lotto 118</t>
  </si>
  <si>
    <t>Eisai S.R.L.</t>
  </si>
  <si>
    <t>Advanz Pharma Italia srl</t>
  </si>
  <si>
    <t xml:space="preserve"> 06184490966</t>
  </si>
  <si>
    <t xml:space="preserve">ABVIE  Srl </t>
  </si>
  <si>
    <t>02645920592</t>
  </si>
  <si>
    <t>MSD ITALIA S.R.L.</t>
  </si>
  <si>
    <t>2983</t>
  </si>
  <si>
    <t>adesione intercenter guanti sterili chirurgici e non lotto 4</t>
  </si>
  <si>
    <t>adesione intercenter guanti sterili chirurgici e non lotto 1</t>
  </si>
  <si>
    <t>adesione intercenter guanti sterili chirurgici e non lotto 2</t>
  </si>
  <si>
    <t>adesione intercenter guanti sterili chirurgici e non lotto 3</t>
  </si>
  <si>
    <t>adesione intercenter guanti sterili chirurgici e non lotto 5</t>
  </si>
  <si>
    <t>adesione intercenter guanti sterili chirurgici e non lotto 7</t>
  </si>
  <si>
    <t>BERICAH S.P.A.</t>
  </si>
  <si>
    <t>00899910244</t>
  </si>
  <si>
    <t>CLINI-LAB S.R.L</t>
  </si>
  <si>
    <t>01857820284</t>
  </si>
  <si>
    <t>2240</t>
  </si>
  <si>
    <t>RECEPIMENTO DELLA DETERMINA N.569 DEL 05/09/2022 DELL’AZIENDA OSPEDALIERO UNIVERSITARIA DI FERRARA RELATIVA ALLA PROROGA TECNICA PER LA FORNITURA DI TERRENI DI COLTURA PER LE ESIGENZE DELLE AZIENDE SANITARIE DEL SERVIZIO ACQUISTI AREA VASTA.</t>
  </si>
  <si>
    <t xml:space="preserve">  03450130285</t>
  </si>
  <si>
    <t>VACUTEST KIMA S.R.L.</t>
  </si>
  <si>
    <t>BIOLIFE ITALIANA S.R.L.</t>
  </si>
  <si>
    <t xml:space="preserve">  01149250159</t>
  </si>
  <si>
    <t>LIOFILCHEM S.R.L.</t>
  </si>
  <si>
    <t>MERCK SERONO S.P.A.</t>
  </si>
  <si>
    <t xml:space="preserve"> 
 D.I.D. DIAGNOSTIC INTERNATIONAL DISTRIBUTION SPA</t>
  </si>
  <si>
    <t>2702</t>
  </si>
  <si>
    <t>ADESIONE ALLE CONVENZIONI STIPULATE DALL’AGENZIA REGIONALE INTERCENTER PER LA FORNITURA DI MATERIALE DA MEDICAZIONE PER ORTOPEDIA.</t>
  </si>
  <si>
    <t>ARTSANITY - S.R.L.</t>
  </si>
  <si>
    <t>03190310262</t>
  </si>
  <si>
    <t>ADESIONE ALLE CONVENZIONI STIPULATE DALL’AGENZIA REGIONALE INTERCENTER PER LA FORNITURA DI MATERIALE DA MEDICAZIONE PER ORTOPEDIA. LOTTO 20</t>
  </si>
  <si>
    <t>ADESIONE ALLE CONVENZIONI STIPULATE DALL’AGENZIA REGIONALE INTERCENTER PER LA FORNITURA DI MATERIALE DA MEDICAZIONE PER ORTOPEDIA.LOTTO 21</t>
  </si>
  <si>
    <t>ADESIONE ALLE CONVENZIONI STIPULATE DALL’AGENZIA REGIONALE INTERCENTER PER LA FORNITURA DI MATERIALE DA MEDICAZIONE PER ORTOPEDIA.LOTTO 22</t>
  </si>
  <si>
    <t>ADESIONE ALLE CONVENZIONI STIPULATE DALL’AGENZIA REGIONALE INTERCENTER PER LA FORNITURA DI MATERIALE DA MEDICAZIONE PER ORTOPEDIA.LOTTO 23</t>
  </si>
  <si>
    <t>ADESIONE ALLE CONVENZIONI STIPULATE DALL’AGENZIA REGIONALE INTERCENTER PER LA FORNITURA DI MATERIALE DA MEDICAZIONE PER ORTOPEDIA.LOTTO 25</t>
  </si>
  <si>
    <t>ADESIONE ALLE CONVENZIONI STIPULATE DALL’AGENZIA REGIONALE INTERCENTER PER LA FORNITURA DI MATERIALE DA MEDICAZIONE PER ORTOPEDIA.LOTTO 28</t>
  </si>
  <si>
    <t>ADESIONE ALLE CONVENZIONI STIPULATE DALL’AGENZIA REGIONALE INTERCENTER PER LA FORNITURA DI MATERIALE DA MEDICAZIONE PER ORTOPEDIA.LOTTO 31</t>
  </si>
  <si>
    <t>ADESIONE ALLE CONVENZIONI STIPULATE DALL’AGENZIA REGIONALE INTERCENTER PER LA FORNITURA DI MATERIALE DA MEDICAZIONE PER ORTOPEDIA.LOTTO 4</t>
  </si>
  <si>
    <t>ADESIONE ALLE CONVENZIONI STIPULATE DALL’AGENZIA REGIONALE INTERCENTER PER LA FORNITURA DI MATERIALE DA MEDICAZIONE PER ORTOPEDIA.LOTTO 27</t>
  </si>
  <si>
    <t>ADESIONE ALLE CONVENZIONI STIPULATE DALL’AGENZIA REGIONALE INTERCENTER PER LA FORNITURA DI MATERIALE DA MEDICAZIONE PER ORTOPEDIA.LOTTO 29</t>
  </si>
  <si>
    <t>ADESIONE ALLE CONVENZIONI STIPULATE DALL’AGENZIA REGIONALE INTERCENTER PER LA FORNITURA DI MATERIALE DA MEDICAZIONE PER ORTOPEDIA.LOTTO 37</t>
  </si>
  <si>
    <t>ADESIONE ALLE CONVENZIONI STIPULATE DALL’AGENZIA REGIONALE INTERCENTER PER LA FORNITURA DI MATERIALE DA MEDICAZIONE PER ORTOPEDIA.LOTTO 38</t>
  </si>
  <si>
    <t>FARMACEUTICI -
MEDICAZIONE -
ARTICOLI
CHIRURGICI -
*FARMAC - ZABBAN
S.P.A.</t>
  </si>
  <si>
    <t>00322800376</t>
  </si>
  <si>
    <t>ADESIONE ALLE CONVENZIONI STIPULATE DALL’AGENZIA REGIONALE INTERCENTER PER LA FORNITURA DI MATERIALE DA MEDICAZIONE PER ORTOPEDIA.LOTTO 2</t>
  </si>
  <si>
    <t>ADESIONE ALLE CONVENZIONI STIPULATE DALL’AGENZIA REGIONALE INTERCENTER PER LA FORNITURA DI MATERIALE DA MEDICAZIONE PER ORTOPEDIA.LOTTO 7</t>
  </si>
  <si>
    <t>ADESIONE ALLE CONVENZIONI STIPULATE DALL’AGENZIA REGIONALE INTERCENTER PER LA FORNITURA DI MATERIALE DA MEDICAZIONE PER ORTOPEDIA.LOTTO 8</t>
  </si>
  <si>
    <t>ADESIONE ALLE CONVENZIONI STIPULATE DALL’AGENZIA REGIONALE INTERCENTER PER LA FORNITURA DI MATERIALE DA MEDICAZIONE PER ORTOPEDIA.LOTTO 19</t>
  </si>
  <si>
    <t>FILMAR S.R.L.</t>
  </si>
  <si>
    <t>04311310017</t>
  </si>
  <si>
    <t>ADESIONE ALLE CONVENZIONI STIPULATE DALL’AGENZIA REGIONALE INTERCENTER PER LA FORNITURA DI MATERIALE DA MEDICAZIONE PER ORTOPEDIA.LOTTO 6</t>
  </si>
  <si>
    <t>FRA PRODUCTION
S.P.A.</t>
  </si>
  <si>
    <t>00104400056</t>
  </si>
  <si>
    <t>ADESIONE ALLE CONVENZIONI STIPULATE DALL’AGENZIA REGIONALE INTERCENTER PER LA FORNITURA DI MATERIALE DA MEDICAZIONE PER ORTOPEDIA.LOTTO 5</t>
  </si>
  <si>
    <t>ADESIONE ALLE CONVENZIONI STIPULATE DALL’AGENZIA REGIONALE INTERCENTER PER LA FORNITURA DI MATERIALE DA MEDICAZIONE PER ORTOPEDIA.LOTTO 33</t>
  </si>
  <si>
    <t>LOHMANN &amp;
RAUSCHER S.R.L.</t>
  </si>
  <si>
    <t>ADESIONE ALLE CONVENZIONI STIPULATE DALL’AGENZIA REGIONALE INTERCENTER PER LA FORNITURA DI MATERIALE DA MEDICAZIONE PER ORTOPEDIA.LOTTO 11</t>
  </si>
  <si>
    <t>ADESIONE ALLE CONVENZIONI STIPULATE DALL’AGENZIA REGIONALE INTERCENTER PER LA FORNITURA DI MATERIALE DA MEDICAZIONE PER ORTOPEDIA.LOTTO 18</t>
  </si>
  <si>
    <t>MONDOMED ITALIA
S.R.L.</t>
  </si>
  <si>
    <t>03342070962</t>
  </si>
  <si>
    <t>ADESIONE ALLE CONVENZIONI STIPULATE DALL’AGENZIA REGIONALE INTERCENTER PER LA FORNITURA DI MATERIALE DA MEDICAZIONE PER ORTOPEDIA.LOTTO 24</t>
  </si>
  <si>
    <t>PAUL HARTMANN
S.P.A.</t>
  </si>
  <si>
    <t>07179150151</t>
  </si>
  <si>
    <t>ADESIONE ALLE CONVENZIONI STIPULATE DALL’AGENZIA REGIONALE INTERCENTER PER LA FORNITURA DI MATERIALE DA MEDICAZIONE PER ORTOPEDIA.LOTTO 3</t>
  </si>
  <si>
    <t>VISIOCARE SOCIETA'
A RESPONSABILITA'
LIMITATA</t>
  </si>
  <si>
    <t>03588430961</t>
  </si>
  <si>
    <t>ADESIONE ALLE CONVENZIONI STIPULATE DALL’AGENZIA REGIONALE INTERCENTER PER LA FORNITURA DI MATERIALE DA MEDICAZIONE PER ORTOPEDIA.LOTTO 17</t>
  </si>
  <si>
    <t>YANGA S.R.L.</t>
  </si>
  <si>
    <t>00258450022</t>
  </si>
  <si>
    <t>ADESIONE ALLE CONVENZIONI STIPULATE DALL’AGENZIA REGIONALE INTERCENTER PER LA FORNITURA DI MATERIALE DA MEDICAZIONE PER ORTOPEDIA.LOTTO 12</t>
  </si>
  <si>
    <t>ADESIONE ALLE CONVENZIONI STIPULATE DALL’AGENZIA REGIONALE INTERCENTER PER LA FORNITURA DI MATERIALE DA MEDICAZIONE PER ORTOPEDIA.LOTTO 13</t>
  </si>
  <si>
    <t>ADESIONE ALLE CONVENZIONI STIPULATE DALL’AGENZIA REGIONALE INTERCENTER PER LA FORNITURA DI MATERIALE DA MEDICAZIONE PER ORTOPEDIA.LOTTO 14</t>
  </si>
  <si>
    <t>ADESIONE ALLE CONVENZIONI STIPULATE DALL’AGENZIA REGIONALE INTERCENTER PER LA FORNITURA DI MATERIALE DA MEDICAZIONE PER ORTOPEDIA.LOTTO 15</t>
  </si>
  <si>
    <t>2984</t>
  </si>
  <si>
    <t>EMERGENT ITALY SRL</t>
  </si>
  <si>
    <t>adesione intercenter vaccino anticolerico 2022/2025</t>
  </si>
  <si>
    <t>2485</t>
  </si>
  <si>
    <t>Adesione da Ausl Ferrara per serv. gestione magazzini per ausili protesici</t>
  </si>
  <si>
    <t>LGR MEDICAL SERVICES SRL</t>
  </si>
  <si>
    <t>FERRERO MED SRL</t>
  </si>
  <si>
    <t>3096</t>
  </si>
  <si>
    <t>3135</t>
  </si>
  <si>
    <t>3168</t>
  </si>
  <si>
    <t>Italware S.r.l.</t>
  </si>
  <si>
    <t>08619670584</t>
  </si>
  <si>
    <t>IOR- adesione alla convenzione Intercenter denominata "Servizi di IT System Management"</t>
  </si>
  <si>
    <t xml:space="preserve">AOUBO-PNRR adesione alla convenzione Consip "Pc Dektop e Workstation 2-lotti 2 e 5 </t>
  </si>
  <si>
    <t>Auslimola-Intercenter adesione a convenzione "Servizi di sviluppo, evoluzione e gestione dei sistemi informativi- Lotto 2</t>
  </si>
  <si>
    <t>3169</t>
  </si>
  <si>
    <t xml:space="preserve">Auslimola-PNRR adesione alla convenzione Consip "Pc Dektop e Workstation 2-lotti 2 e 5 </t>
  </si>
  <si>
    <t>3225</t>
  </si>
  <si>
    <t>3260</t>
  </si>
  <si>
    <t xml:space="preserve"> </t>
  </si>
  <si>
    <t>3094</t>
  </si>
  <si>
    <t>AOUBO- adesione alla convenzione Intercenter denominata "Accordo quadro di test rapidi per la ricerca qualitativa dell'antigene specifico Sars Cov-2"</t>
  </si>
  <si>
    <t>A.MENARINI srl</t>
  </si>
  <si>
    <t>00395270481</t>
  </si>
  <si>
    <t>3103</t>
  </si>
  <si>
    <t>AOBO ulteriore adesione Intercenter medicinali esclusivi innovativi e non 2019/22</t>
  </si>
  <si>
    <t>Adesione da Ausl Ferrara gas medicali,gas dispositivi, gas tecnici e relativi servizi di manutenzione impianti</t>
  </si>
  <si>
    <t>00831011200</t>
  </si>
  <si>
    <t>3157</t>
  </si>
  <si>
    <t xml:space="preserve"> CER MEDICAL SRL , </t>
  </si>
  <si>
    <t xml:space="preserve"> SAPIO LIFE SRL  </t>
  </si>
  <si>
    <t xml:space="preserve"> LINDE MEDICALE SRL </t>
  </si>
  <si>
    <t>02006400960</t>
  </si>
  <si>
    <t>01550070617</t>
  </si>
  <si>
    <t>3341</t>
  </si>
  <si>
    <t xml:space="preserve">BAYER SPA </t>
  </si>
  <si>
    <t xml:space="preserve"> BRACCO IMAGING ITALIA S.R.L.</t>
  </si>
  <si>
    <t>0550142961</t>
  </si>
  <si>
    <t xml:space="preserve">Adesione Convenzione  stipulata dall'Agenzia Regionale Intercenter per la fornitura di mezzi di contrasto, radiofarmaci e sorgenti radiottive 2021-2024 per le neccesità dello IOR - lotto 1 </t>
  </si>
  <si>
    <t xml:space="preserve">Adesione Convenzione  stipulata dall'Agenzia Regionale Intercenter per la fornitura di mezzi di contrasto, radiofarmaci e sorgenti radiottive 2021-2024 per le neccesità dello IOR - lotto 2 </t>
  </si>
  <si>
    <t>2799</t>
  </si>
  <si>
    <t>Adesione convenzione stipula Agenzia Regionale Intercenter per fornitura Ausilli per incontinenza ed assorbenza a minor impatto ambientale 3 con consegna domiciliare - lotto 1 - AVEC</t>
  </si>
  <si>
    <t xml:space="preserve">FATER SPA </t>
  </si>
  <si>
    <t>3099</t>
  </si>
  <si>
    <t>Becton Dickinson Italia SpA</t>
  </si>
  <si>
    <t>Adesione a Convenzione di Aghi per Anestesia. Lotto 1</t>
  </si>
  <si>
    <t>Adesione a Convenzione di Aghi per Anestesia. Lotto 2</t>
  </si>
  <si>
    <t>Adesione a Convenzione di Aghi per Anestesia. Lotto 3</t>
  </si>
  <si>
    <t>B.Braun Milano SpA</t>
  </si>
  <si>
    <t>Adesione a Convenzione di Aghi per Anestesia. Lotto 4</t>
  </si>
  <si>
    <t>TEMENA Srl</t>
  </si>
  <si>
    <t>071551009654</t>
  </si>
  <si>
    <t>Adesione a Convenzione di Aghi per Anestesia. Lotto 5</t>
  </si>
  <si>
    <t>Adesione a Convenzione di Aghi per Anestesia. Lotto 6</t>
  </si>
  <si>
    <t>Movi SpA</t>
  </si>
  <si>
    <t>Adesione a Convenzione di Aghi per Anestesia. Lotto 7</t>
  </si>
  <si>
    <t>Adesione a Convenzione di Aghi per Anestesia. Lotto 8</t>
  </si>
  <si>
    <t>Adesione a Convenzione di Aghi per Anestesia. Lotto 9</t>
  </si>
  <si>
    <t>Adesione a Convenzione di Aghi per Anestesia. Lotto 10</t>
  </si>
  <si>
    <t>Adesione a Convenzione di Aghi per Anestesia. Lotto 11</t>
  </si>
  <si>
    <t>Adesione a Convenzione di Aghi per Anestesia. Lotto 12</t>
  </si>
  <si>
    <t>Adesione a Convenzione di Aghi per Anestesia. Lotto 13</t>
  </si>
  <si>
    <t>Adesione a Convenzione di Aghi per Anestesia. Lotto 14</t>
  </si>
  <si>
    <t>Adesione a Convenzione di Aghi per Anestesia. Lotto 15</t>
  </si>
  <si>
    <t>Adesione a Convenzione di Aghi per Anestesia. Lotto 16</t>
  </si>
  <si>
    <t>Adesione a Convenzione di Aghi per Anestesia. Lotto 17</t>
  </si>
</sst>
</file>

<file path=xl/styles.xml><?xml version="1.0" encoding="utf-8"?>
<styleSheet xmlns="http://schemas.openxmlformats.org/spreadsheetml/2006/main">
  <numFmts count="9">
    <numFmt numFmtId="8" formatCode="&quot;€&quot;\ #,##0.00;[Red]\-&quot;€&quot;\ #,##0.00"/>
    <numFmt numFmtId="43" formatCode="_-* #,##0.00_-;\-* #,##0.00_-;_-* &quot;-&quot;??_-;_-@_-"/>
    <numFmt numFmtId="164" formatCode="_-* #,##0.00\ _€_-;\-* #,##0.00\ _€_-;_-* &quot;-&quot;??\ _€_-;_-@_-"/>
    <numFmt numFmtId="165" formatCode="_-&quot;€ &quot;* #,##0.00_-;&quot;-€ &quot;* #,##0.00_-;_-&quot;€ &quot;* \-??_-;_-@_-"/>
    <numFmt numFmtId="166" formatCode="&quot;€ &quot;#,##0.00"/>
    <numFmt numFmtId="167" formatCode="_-* #,##0.00_-;\-* #,##0.00_-;_-* \-??_-;_-@_-"/>
    <numFmt numFmtId="168" formatCode="#,##0.00\ &quot;€&quot;"/>
    <numFmt numFmtId="169" formatCode="#,##0.0000\ &quot;€&quot;"/>
    <numFmt numFmtId="170" formatCode="###,###,##0.00###"/>
  </numFmts>
  <fonts count="33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Verdana"/>
      <family val="2"/>
    </font>
    <font>
      <sz val="11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10"/>
      <color rgb="FF000000"/>
      <name val="Times New Roman"/>
      <family val="1"/>
    </font>
    <font>
      <sz val="11"/>
      <color rgb="FF000000"/>
      <name val="Calibri"/>
      <family val="2"/>
      <scheme val="minor"/>
    </font>
    <font>
      <sz val="11"/>
      <name val="Calibri"/>
    </font>
  </fonts>
  <fills count="21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7"/>
        <bgColor indexed="22"/>
      </patternFill>
    </fill>
    <fill>
      <patternFill patternType="solid">
        <fgColor indexed="9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42"/>
        <bgColor indexed="27"/>
      </patternFill>
    </fill>
    <fill>
      <patternFill patternType="solid">
        <fgColor indexed="44"/>
        <bgColor indexed="31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9"/>
        <bgColor indexed="40"/>
      </patternFill>
    </fill>
    <fill>
      <patternFill patternType="solid">
        <fgColor indexed="57"/>
        <bgColor indexed="2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53"/>
        <bgColor indexed="52"/>
      </patternFill>
    </fill>
    <fill>
      <patternFill patternType="solid">
        <fgColor indexed="51"/>
        <bgColor indexed="13"/>
      </patternFill>
    </fill>
    <fill>
      <patternFill patternType="solid">
        <fgColor indexed="45"/>
        <bgColor indexed="29"/>
      </patternFill>
    </fill>
    <fill>
      <patternFill patternType="solid">
        <fgColor indexed="46"/>
        <bgColor indexed="24"/>
      </patternFill>
    </fill>
    <fill>
      <patternFill patternType="solid">
        <fgColor indexed="9"/>
        <bgColor indexed="3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rgb="FF6F6D6D"/>
      </left>
      <right style="thin">
        <color rgb="FF6F6D6D"/>
      </right>
      <top style="thin">
        <color rgb="FF6F6D6D"/>
      </top>
      <bottom style="thin">
        <color rgb="FF6F6D6D"/>
      </bottom>
      <diagonal/>
    </border>
  </borders>
  <cellStyleXfs count="55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12" borderId="0" applyNumberFormat="0" applyBorder="0" applyAlignment="0" applyProtection="0"/>
    <xf numFmtId="0" fontId="4" fillId="9" borderId="1" applyNumberFormat="0" applyAlignment="0" applyProtection="0"/>
    <xf numFmtId="0" fontId="5" fillId="0" borderId="2" applyNumberFormat="0" applyFill="0" applyAlignment="0" applyProtection="0"/>
    <xf numFmtId="0" fontId="6" fillId="13" borderId="3" applyNumberFormat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165" fontId="26" fillId="0" borderId="0" applyFill="0" applyBorder="0" applyAlignment="0" applyProtection="0"/>
    <xf numFmtId="0" fontId="8" fillId="3" borderId="1" applyNumberFormat="0" applyAlignment="0" applyProtection="0"/>
    <xf numFmtId="167" fontId="26" fillId="0" borderId="0" applyFill="0" applyBorder="0" applyAlignment="0" applyProtection="0"/>
    <xf numFmtId="0" fontId="9" fillId="10" borderId="0" applyNumberFormat="0" applyBorder="0" applyAlignment="0" applyProtection="0"/>
    <xf numFmtId="0" fontId="10" fillId="0" borderId="0" applyNumberFormat="0" applyBorder="0" applyProtection="0"/>
    <xf numFmtId="0" fontId="11" fillId="0" borderId="0"/>
    <xf numFmtId="0" fontId="10" fillId="0" borderId="0" applyNumberFormat="0" applyBorder="0" applyProtection="0"/>
    <xf numFmtId="0" fontId="26" fillId="5" borderId="4" applyNumberFormat="0" applyAlignment="0" applyProtection="0"/>
    <xf numFmtId="0" fontId="12" fillId="9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17" borderId="0" applyNumberFormat="0" applyBorder="0" applyAlignment="0" applyProtection="0"/>
    <xf numFmtId="0" fontId="21" fillId="7" borderId="0" applyNumberFormat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0" fontId="32" fillId="0" borderId="0"/>
    <xf numFmtId="0" fontId="11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168">
    <xf numFmtId="0" fontId="0" fillId="0" borderId="0" xfId="0"/>
    <xf numFmtId="49" fontId="0" fillId="0" borderId="0" xfId="0" applyNumberFormat="1" applyAlignment="1">
      <alignment horizontal="center" vertical="center"/>
    </xf>
    <xf numFmtId="49" fontId="0" fillId="0" borderId="0" xfId="0" applyNumberFormat="1"/>
    <xf numFmtId="49" fontId="0" fillId="0" borderId="0" xfId="0" applyNumberFormat="1" applyAlignment="1">
      <alignment wrapText="1"/>
    </xf>
    <xf numFmtId="49" fontId="0" fillId="0" borderId="0" xfId="0" applyNumberFormat="1" applyAlignment="1">
      <alignment horizontal="left" vertical="center" wrapText="1"/>
    </xf>
    <xf numFmtId="166" fontId="22" fillId="9" borderId="0" xfId="0" applyNumberFormat="1" applyFont="1" applyFill="1" applyAlignment="1">
      <alignment horizontal="right" vertical="center" wrapText="1"/>
    </xf>
    <xf numFmtId="166" fontId="22" fillId="4" borderId="0" xfId="30" applyNumberFormat="1" applyFont="1" applyFill="1" applyBorder="1" applyAlignment="1" applyProtection="1">
      <alignment horizontal="right" vertical="center" wrapText="1"/>
    </xf>
    <xf numFmtId="166" fontId="22" fillId="0" borderId="0" xfId="0" applyNumberFormat="1" applyFont="1" applyAlignment="1">
      <alignment horizontal="right" vertical="center" wrapText="1"/>
    </xf>
    <xf numFmtId="166" fontId="22" fillId="4" borderId="0" xfId="0" applyNumberFormat="1" applyFont="1" applyFill="1" applyAlignment="1">
      <alignment horizontal="right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/>
    </xf>
    <xf numFmtId="49" fontId="23" fillId="0" borderId="10" xfId="0" applyNumberFormat="1" applyFont="1" applyBorder="1" applyAlignment="1">
      <alignment horizontal="center" wrapText="1"/>
    </xf>
    <xf numFmtId="49" fontId="0" fillId="18" borderId="11" xfId="0" applyNumberFormat="1" applyFill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left" vertical="center" wrapText="1"/>
    </xf>
    <xf numFmtId="49" fontId="23" fillId="0" borderId="10" xfId="0" applyNumberFormat="1" applyFont="1" applyBorder="1" applyAlignment="1">
      <alignment horizontal="center" vertical="center" textRotation="90" wrapText="1"/>
    </xf>
    <xf numFmtId="49" fontId="23" fillId="0" borderId="12" xfId="0" applyNumberFormat="1" applyFont="1" applyBorder="1" applyAlignment="1">
      <alignment horizontal="center" vertical="center" wrapText="1"/>
    </xf>
    <xf numFmtId="49" fontId="23" fillId="0" borderId="0" xfId="0" applyNumberFormat="1" applyFont="1" applyAlignment="1">
      <alignment wrapText="1"/>
    </xf>
    <xf numFmtId="49" fontId="23" fillId="0" borderId="0" xfId="0" applyNumberFormat="1" applyFont="1" applyAlignment="1">
      <alignment horizontal="center" vertical="center" wrapText="1"/>
    </xf>
    <xf numFmtId="49" fontId="0" fillId="4" borderId="13" xfId="0" applyNumberForma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left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49" fontId="23" fillId="0" borderId="15" xfId="0" applyNumberFormat="1" applyFont="1" applyBorder="1" applyAlignment="1">
      <alignment horizontal="center" vertical="center" wrapText="1"/>
    </xf>
    <xf numFmtId="49" fontId="23" fillId="0" borderId="16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49" fontId="23" fillId="0" borderId="13" xfId="0" applyNumberFormat="1" applyFont="1" applyBorder="1" applyAlignment="1">
      <alignment horizontal="center" vertical="center" wrapText="1"/>
    </xf>
    <xf numFmtId="49" fontId="0" fillId="0" borderId="18" xfId="0" applyNumberFormat="1" applyBorder="1" applyAlignment="1">
      <alignment horizontal="center" vertical="center"/>
    </xf>
    <xf numFmtId="49" fontId="23" fillId="0" borderId="17" xfId="0" applyNumberFormat="1" applyFont="1" applyBorder="1" applyAlignment="1">
      <alignment horizontal="center" vertical="center" wrapText="1"/>
    </xf>
    <xf numFmtId="49" fontId="23" fillId="0" borderId="18" xfId="0" applyNumberFormat="1" applyFont="1" applyBorder="1" applyAlignment="1">
      <alignment horizontal="center" vertical="center" wrapText="1"/>
    </xf>
    <xf numFmtId="49" fontId="23" fillId="0" borderId="19" xfId="0" applyNumberFormat="1" applyFon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/>
    </xf>
    <xf numFmtId="49" fontId="23" fillId="0" borderId="11" xfId="0" applyNumberFormat="1" applyFont="1" applyBorder="1" applyAlignment="1">
      <alignment horizontal="center" vertical="center" wrapText="1"/>
    </xf>
    <xf numFmtId="49" fontId="0" fillId="0" borderId="18" xfId="0" applyNumberFormat="1" applyBorder="1" applyAlignment="1">
      <alignment horizontal="center" vertical="center" wrapText="1"/>
    </xf>
    <xf numFmtId="49" fontId="0" fillId="0" borderId="14" xfId="0" applyNumberFormat="1" applyBorder="1" applyAlignment="1">
      <alignment wrapText="1"/>
    </xf>
    <xf numFmtId="49" fontId="0" fillId="0" borderId="13" xfId="0" applyNumberFormat="1" applyBorder="1"/>
    <xf numFmtId="49" fontId="0" fillId="0" borderId="20" xfId="0" applyNumberFormat="1" applyBorder="1" applyAlignment="1">
      <alignment horizontal="center" vertical="center"/>
    </xf>
    <xf numFmtId="49" fontId="0" fillId="0" borderId="10" xfId="0" applyNumberFormat="1" applyBorder="1"/>
    <xf numFmtId="49" fontId="0" fillId="0" borderId="13" xfId="0" applyNumberFormat="1" applyBorder="1" applyAlignment="1">
      <alignment horizontal="center" vertical="center" wrapText="1"/>
    </xf>
    <xf numFmtId="49" fontId="0" fillId="0" borderId="21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 wrapText="1"/>
    </xf>
    <xf numFmtId="166" fontId="22" fillId="9" borderId="10" xfId="0" applyNumberFormat="1" applyFont="1" applyFill="1" applyBorder="1" applyAlignment="1">
      <alignment horizontal="right" vertical="center" wrapText="1"/>
    </xf>
    <xf numFmtId="49" fontId="0" fillId="0" borderId="17" xfId="0" applyNumberFormat="1" applyBorder="1" applyAlignment="1">
      <alignment wrapText="1"/>
    </xf>
    <xf numFmtId="49" fontId="0" fillId="0" borderId="19" xfId="0" applyNumberFormat="1" applyBorder="1"/>
    <xf numFmtId="49" fontId="0" fillId="0" borderId="11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wrapText="1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66" fontId="22" fillId="4" borderId="10" xfId="30" applyNumberFormat="1" applyFont="1" applyFill="1" applyBorder="1" applyAlignment="1" applyProtection="1">
      <alignment horizontal="right" vertical="center" wrapText="1"/>
    </xf>
    <xf numFmtId="166" fontId="22" fillId="4" borderId="13" xfId="30" applyNumberFormat="1" applyFont="1" applyFill="1" applyBorder="1" applyAlignment="1" applyProtection="1">
      <alignment horizontal="right" vertical="center" wrapText="1"/>
    </xf>
    <xf numFmtId="166" fontId="22" fillId="0" borderId="13" xfId="30" applyNumberFormat="1" applyFont="1" applyFill="1" applyBorder="1" applyAlignment="1" applyProtection="1">
      <alignment horizontal="right" vertical="center" wrapText="1"/>
    </xf>
    <xf numFmtId="166" fontId="22" fillId="0" borderId="10" xfId="30" applyNumberFormat="1" applyFont="1" applyFill="1" applyBorder="1" applyAlignment="1" applyProtection="1">
      <alignment horizontal="right" vertical="center" wrapText="1"/>
    </xf>
    <xf numFmtId="0" fontId="0" fillId="0" borderId="16" xfId="0" applyBorder="1" applyAlignment="1">
      <alignment horizontal="center" vertical="center" wrapText="1"/>
    </xf>
    <xf numFmtId="166" fontId="22" fillId="0" borderId="12" xfId="30" applyNumberFormat="1" applyFont="1" applyFill="1" applyBorder="1" applyAlignment="1" applyProtection="1">
      <alignment horizontal="right" vertical="center" wrapText="1"/>
    </xf>
    <xf numFmtId="166" fontId="22" fillId="0" borderId="16" xfId="30" applyNumberFormat="1" applyFont="1" applyFill="1" applyBorder="1" applyAlignment="1" applyProtection="1">
      <alignment horizontal="right" vertical="center" wrapText="1"/>
    </xf>
    <xf numFmtId="49" fontId="0" fillId="0" borderId="10" xfId="0" applyNumberFormat="1" applyBorder="1" applyAlignment="1">
      <alignment vertical="center"/>
    </xf>
    <xf numFmtId="49" fontId="0" fillId="0" borderId="11" xfId="0" applyNumberFormat="1" applyBorder="1" applyAlignment="1">
      <alignment vertical="center" wrapText="1"/>
    </xf>
    <xf numFmtId="49" fontId="0" fillId="19" borderId="22" xfId="0" applyNumberFormat="1" applyFill="1" applyBorder="1" applyAlignment="1">
      <alignment horizontal="center" vertical="center" wrapText="1"/>
    </xf>
    <xf numFmtId="49" fontId="0" fillId="19" borderId="22" xfId="0" applyNumberFormat="1" applyFill="1" applyBorder="1" applyAlignment="1">
      <alignment horizontal="left" vertical="center" wrapText="1"/>
    </xf>
    <xf numFmtId="49" fontId="0" fillId="0" borderId="22" xfId="0" applyNumberFormat="1" applyBorder="1" applyAlignment="1">
      <alignment horizontal="center" vertical="center"/>
    </xf>
    <xf numFmtId="49" fontId="23" fillId="0" borderId="22" xfId="0" applyNumberFormat="1" applyFont="1" applyBorder="1" applyAlignment="1">
      <alignment horizontal="center" vertical="center" wrapText="1"/>
    </xf>
    <xf numFmtId="49" fontId="0" fillId="19" borderId="22" xfId="0" applyNumberFormat="1" applyFill="1" applyBorder="1" applyAlignment="1">
      <alignment horizontal="center" vertical="center"/>
    </xf>
    <xf numFmtId="49" fontId="0" fillId="0" borderId="22" xfId="0" applyNumberFormat="1" applyBorder="1" applyAlignment="1">
      <alignment wrapText="1"/>
    </xf>
    <xf numFmtId="49" fontId="0" fillId="0" borderId="22" xfId="0" applyNumberFormat="1" applyBorder="1"/>
    <xf numFmtId="49" fontId="0" fillId="0" borderId="22" xfId="0" applyNumberFormat="1" applyBorder="1" applyAlignment="1">
      <alignment horizontal="center" vertical="center" wrapText="1"/>
    </xf>
    <xf numFmtId="49" fontId="0" fillId="19" borderId="23" xfId="0" applyNumberFormat="1" applyFill="1" applyBorder="1" applyAlignment="1">
      <alignment horizontal="left" vertical="center" wrapText="1"/>
    </xf>
    <xf numFmtId="49" fontId="0" fillId="0" borderId="23" xfId="0" applyNumberFormat="1" applyBorder="1" applyAlignment="1">
      <alignment wrapText="1"/>
    </xf>
    <xf numFmtId="49" fontId="0" fillId="0" borderId="23" xfId="0" applyNumberFormat="1" applyBorder="1" applyAlignment="1">
      <alignment horizontal="center" vertical="center"/>
    </xf>
    <xf numFmtId="49" fontId="0" fillId="0" borderId="23" xfId="0" applyNumberFormat="1" applyBorder="1"/>
    <xf numFmtId="49" fontId="0" fillId="0" borderId="23" xfId="0" applyNumberFormat="1" applyBorder="1" applyAlignment="1">
      <alignment horizontal="center" vertical="center" wrapText="1"/>
    </xf>
    <xf numFmtId="49" fontId="0" fillId="19" borderId="24" xfId="0" applyNumberFormat="1" applyFill="1" applyBorder="1" applyAlignment="1">
      <alignment horizontal="left" vertical="center" wrapText="1"/>
    </xf>
    <xf numFmtId="49" fontId="0" fillId="0" borderId="25" xfId="0" applyNumberFormat="1" applyBorder="1" applyAlignment="1">
      <alignment horizontal="center" vertical="center" wrapText="1"/>
    </xf>
    <xf numFmtId="49" fontId="0" fillId="0" borderId="22" xfId="0" quotePrefix="1" applyNumberFormat="1" applyBorder="1" applyAlignment="1">
      <alignment horizontal="center" vertical="center"/>
    </xf>
    <xf numFmtId="49" fontId="23" fillId="0" borderId="16" xfId="0" quotePrefix="1" applyNumberFormat="1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left" vertical="center" wrapText="1"/>
    </xf>
    <xf numFmtId="49" fontId="0" fillId="19" borderId="16" xfId="0" applyNumberFormat="1" applyFill="1" applyBorder="1" applyAlignment="1">
      <alignment horizontal="center" vertical="center" wrapText="1"/>
    </xf>
    <xf numFmtId="49" fontId="0" fillId="20" borderId="22" xfId="0" applyNumberFormat="1" applyFill="1" applyBorder="1" applyAlignment="1">
      <alignment vertical="center" wrapText="1"/>
    </xf>
    <xf numFmtId="49" fontId="0" fillId="0" borderId="12" xfId="0" applyNumberFormat="1" applyBorder="1" applyAlignment="1">
      <alignment horizontal="center" vertical="center" wrapText="1"/>
    </xf>
    <xf numFmtId="49" fontId="0" fillId="0" borderId="24" xfId="0" applyNumberFormat="1" applyBorder="1" applyAlignment="1">
      <alignment horizontal="center" vertical="center" wrapText="1"/>
    </xf>
    <xf numFmtId="49" fontId="0" fillId="0" borderId="28" xfId="0" applyNumberFormat="1" applyBorder="1" applyAlignment="1">
      <alignment horizontal="center" vertical="center" wrapText="1"/>
    </xf>
    <xf numFmtId="49" fontId="0" fillId="0" borderId="22" xfId="0" applyNumberFormat="1" applyBorder="1" applyAlignment="1">
      <alignment vertical="center" wrapText="1"/>
    </xf>
    <xf numFmtId="49" fontId="0" fillId="0" borderId="23" xfId="0" quotePrefix="1" applyNumberFormat="1" applyBorder="1" applyAlignment="1">
      <alignment horizontal="center" vertical="center"/>
    </xf>
    <xf numFmtId="49" fontId="0" fillId="4" borderId="22" xfId="0" applyNumberFormat="1" applyFill="1" applyBorder="1" applyAlignment="1">
      <alignment horizontal="center" vertical="center" wrapText="1"/>
    </xf>
    <xf numFmtId="49" fontId="0" fillId="0" borderId="25" xfId="0" applyNumberFormat="1" applyBorder="1" applyAlignment="1">
      <alignment horizontal="center" vertical="center"/>
    </xf>
    <xf numFmtId="49" fontId="0" fillId="0" borderId="24" xfId="0" applyNumberFormat="1" applyBorder="1" applyAlignment="1">
      <alignment vertical="center" wrapText="1"/>
    </xf>
    <xf numFmtId="49" fontId="0" fillId="0" borderId="23" xfId="0" applyNumberFormat="1" applyBorder="1" applyAlignment="1">
      <alignment vertical="center" wrapText="1"/>
    </xf>
    <xf numFmtId="49" fontId="0" fillId="0" borderId="22" xfId="0" applyNumberFormat="1" applyBorder="1" applyAlignment="1">
      <alignment horizontal="left" vertical="center" wrapText="1"/>
    </xf>
    <xf numFmtId="49" fontId="0" fillId="19" borderId="10" xfId="0" applyNumberFormat="1" applyFill="1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textRotation="90" wrapText="1"/>
    </xf>
    <xf numFmtId="0" fontId="23" fillId="20" borderId="22" xfId="0" applyFont="1" applyFill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0" xfId="0" applyNumberFormat="1" applyAlignment="1">
      <alignment vertical="center" wrapText="1"/>
    </xf>
    <xf numFmtId="0" fontId="26" fillId="20" borderId="22" xfId="0" applyFont="1" applyFill="1" applyBorder="1" applyAlignment="1">
      <alignment horizontal="center" vertical="center" wrapText="1"/>
    </xf>
    <xf numFmtId="49" fontId="0" fillId="0" borderId="22" xfId="0" quotePrefix="1" applyNumberFormat="1" applyBorder="1" applyAlignment="1">
      <alignment horizontal="center" vertical="center" wrapText="1"/>
    </xf>
    <xf numFmtId="49" fontId="0" fillId="0" borderId="26" xfId="0" applyNumberFormat="1" applyBorder="1" applyAlignment="1">
      <alignment horizontal="center" vertical="center" wrapText="1"/>
    </xf>
    <xf numFmtId="49" fontId="0" fillId="0" borderId="26" xfId="0" applyNumberFormat="1" applyBorder="1" applyAlignment="1">
      <alignment horizontal="center" vertical="center"/>
    </xf>
    <xf numFmtId="49" fontId="23" fillId="0" borderId="28" xfId="0" applyNumberFormat="1" applyFont="1" applyBorder="1" applyAlignment="1">
      <alignment horizontal="center" vertical="center" wrapText="1"/>
    </xf>
    <xf numFmtId="49" fontId="23" fillId="0" borderId="27" xfId="0" quotePrefix="1" applyNumberFormat="1" applyFont="1" applyBorder="1" applyAlignment="1">
      <alignment horizontal="center" vertical="center" wrapText="1"/>
    </xf>
    <xf numFmtId="49" fontId="0" fillId="0" borderId="27" xfId="0" applyNumberFormat="1" applyBorder="1" applyAlignment="1">
      <alignment horizontal="left" vertical="center" wrapText="1"/>
    </xf>
    <xf numFmtId="49" fontId="0" fillId="0" borderId="0" xfId="0" applyNumberFormat="1" applyAlignment="1">
      <alignment vertical="center"/>
    </xf>
    <xf numFmtId="0" fontId="27" fillId="0" borderId="22" xfId="0" applyFont="1" applyBorder="1" applyAlignment="1">
      <alignment horizontal="center" vertical="center"/>
    </xf>
    <xf numFmtId="49" fontId="0" fillId="0" borderId="26" xfId="0" applyNumberFormat="1" applyBorder="1" applyAlignment="1">
      <alignment vertical="center" wrapText="1"/>
    </xf>
    <xf numFmtId="0" fontId="29" fillId="0" borderId="0" xfId="0" applyFont="1"/>
    <xf numFmtId="0" fontId="28" fillId="0" borderId="0" xfId="0" applyFont="1" applyAlignment="1">
      <alignment wrapText="1"/>
    </xf>
    <xf numFmtId="0" fontId="0" fillId="0" borderId="11" xfId="0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4" borderId="24" xfId="0" applyFill="1" applyBorder="1" applyAlignment="1">
      <alignment horizontal="center" vertical="center" wrapText="1"/>
    </xf>
    <xf numFmtId="0" fontId="0" fillId="4" borderId="22" xfId="0" applyFill="1" applyBorder="1" applyAlignment="1">
      <alignment horizontal="center" vertical="center" wrapText="1"/>
    </xf>
    <xf numFmtId="0" fontId="0" fillId="4" borderId="23" xfId="0" applyFill="1" applyBorder="1" applyAlignment="1">
      <alignment horizontal="center" vertical="center" wrapText="1"/>
    </xf>
    <xf numFmtId="49" fontId="0" fillId="0" borderId="31" xfId="0" applyNumberFormat="1" applyBorder="1" applyAlignment="1">
      <alignment horizontal="center" vertical="center" wrapText="1"/>
    </xf>
    <xf numFmtId="49" fontId="0" fillId="0" borderId="31" xfId="0" applyNumberFormat="1" applyBorder="1" applyAlignment="1">
      <alignment horizontal="center" vertical="center"/>
    </xf>
    <xf numFmtId="168" fontId="26" fillId="0" borderId="0" xfId="0" applyNumberFormat="1" applyFont="1" applyAlignment="1">
      <alignment vertical="center" wrapText="1"/>
    </xf>
    <xf numFmtId="169" fontId="0" fillId="0" borderId="22" xfId="0" applyNumberFormat="1" applyBorder="1" applyAlignment="1">
      <alignment horizontal="center" vertical="center" wrapText="1"/>
    </xf>
    <xf numFmtId="168" fontId="0" fillId="0" borderId="22" xfId="0" applyNumberFormat="1" applyBorder="1" applyAlignment="1">
      <alignment horizontal="center" vertical="center" wrapText="1"/>
    </xf>
    <xf numFmtId="170" fontId="0" fillId="0" borderId="22" xfId="0" applyNumberFormat="1" applyBorder="1" applyAlignment="1">
      <alignment horizontal="center" vertical="center" wrapText="1"/>
    </xf>
    <xf numFmtId="11" fontId="0" fillId="0" borderId="22" xfId="0" applyNumberFormat="1" applyBorder="1" applyAlignment="1">
      <alignment horizontal="center" vertical="center" wrapText="1"/>
    </xf>
    <xf numFmtId="0" fontId="31" fillId="0" borderId="32" xfId="47" applyFont="1" applyBorder="1" applyAlignment="1">
      <alignment horizontal="left" vertical="center" wrapText="1"/>
    </xf>
    <xf numFmtId="168" fontId="26" fillId="0" borderId="22" xfId="0" applyNumberFormat="1" applyFont="1" applyBorder="1" applyAlignment="1">
      <alignment vertical="center" wrapText="1"/>
    </xf>
    <xf numFmtId="49" fontId="0" fillId="4" borderId="23" xfId="0" applyNumberFormat="1" applyFill="1" applyBorder="1" applyAlignment="1">
      <alignment horizontal="center" vertical="center" wrapText="1"/>
    </xf>
    <xf numFmtId="49" fontId="0" fillId="19" borderId="16" xfId="0" applyNumberFormat="1" applyFill="1" applyBorder="1" applyAlignment="1">
      <alignment horizontal="center" vertical="center"/>
    </xf>
    <xf numFmtId="49" fontId="0" fillId="4" borderId="24" xfId="0" applyNumberFormat="1" applyFill="1" applyBorder="1" applyAlignment="1">
      <alignment horizontal="center" vertical="center" wrapText="1"/>
    </xf>
    <xf numFmtId="49" fontId="0" fillId="19" borderId="25" xfId="0" applyNumberFormat="1" applyFill="1" applyBorder="1" applyAlignment="1">
      <alignment horizontal="center" vertical="center" wrapText="1"/>
    </xf>
    <xf numFmtId="49" fontId="0" fillId="19" borderId="18" xfId="0" applyNumberFormat="1" applyFill="1" applyBorder="1" applyAlignment="1">
      <alignment horizontal="center" vertical="center"/>
    </xf>
    <xf numFmtId="49" fontId="0" fillId="0" borderId="29" xfId="0" applyNumberFormat="1" applyBorder="1" applyAlignment="1">
      <alignment horizontal="center" vertical="center" wrapText="1"/>
    </xf>
    <xf numFmtId="166" fontId="25" fillId="0" borderId="11" xfId="0" applyNumberFormat="1" applyFont="1" applyFill="1" applyBorder="1" applyAlignment="1">
      <alignment horizontal="center" vertical="center" wrapText="1"/>
    </xf>
    <xf numFmtId="166" fontId="25" fillId="0" borderId="10" xfId="30" applyNumberFormat="1" applyFont="1" applyFill="1" applyBorder="1" applyAlignment="1" applyProtection="1">
      <alignment horizontal="center" vertical="center" wrapText="1"/>
    </xf>
    <xf numFmtId="166" fontId="25" fillId="0" borderId="13" xfId="30" applyNumberFormat="1" applyFont="1" applyFill="1" applyBorder="1" applyAlignment="1" applyProtection="1">
      <alignment horizontal="center" vertical="center" wrapText="1"/>
    </xf>
    <xf numFmtId="166" fontId="25" fillId="0" borderId="16" xfId="30" applyNumberFormat="1" applyFont="1" applyFill="1" applyBorder="1" applyAlignment="1" applyProtection="1">
      <alignment horizontal="center" vertical="center" wrapText="1"/>
    </xf>
    <xf numFmtId="166" fontId="25" fillId="0" borderId="10" xfId="0" applyNumberFormat="1" applyFont="1" applyFill="1" applyBorder="1" applyAlignment="1">
      <alignment horizontal="center" vertical="center" wrapText="1"/>
    </xf>
    <xf numFmtId="166" fontId="22" fillId="0" borderId="22" xfId="30" applyNumberFormat="1" applyFont="1" applyFill="1" applyBorder="1" applyAlignment="1" applyProtection="1">
      <alignment horizontal="right" vertical="center" wrapText="1"/>
    </xf>
    <xf numFmtId="166" fontId="22" fillId="0" borderId="23" xfId="30" applyNumberFormat="1" applyFont="1" applyFill="1" applyBorder="1" applyAlignment="1" applyProtection="1">
      <alignment horizontal="right" vertical="center" wrapText="1"/>
    </xf>
    <xf numFmtId="166" fontId="22" fillId="0" borderId="24" xfId="30" applyNumberFormat="1" applyFont="1" applyFill="1" applyBorder="1" applyAlignment="1" applyProtection="1">
      <alignment horizontal="right" vertical="center" wrapText="1"/>
    </xf>
    <xf numFmtId="166" fontId="22" fillId="0" borderId="18" xfId="30" applyNumberFormat="1" applyFont="1" applyFill="1" applyBorder="1" applyAlignment="1" applyProtection="1">
      <alignment horizontal="right" vertical="center" wrapText="1"/>
    </xf>
    <xf numFmtId="4" fontId="25" fillId="0" borderId="24" xfId="0" applyNumberFormat="1" applyFont="1" applyFill="1" applyBorder="1" applyAlignment="1">
      <alignment horizontal="center" vertical="center" wrapText="1"/>
    </xf>
    <xf numFmtId="166" fontId="25" fillId="0" borderId="10" xfId="0" applyNumberFormat="1" applyFont="1" applyFill="1" applyBorder="1" applyAlignment="1">
      <alignment horizontal="right" vertical="center" wrapText="1"/>
    </xf>
    <xf numFmtId="166" fontId="22" fillId="0" borderId="12" xfId="0" applyNumberFormat="1" applyFont="1" applyFill="1" applyBorder="1" applyAlignment="1">
      <alignment horizontal="right" vertical="center" wrapText="1"/>
    </xf>
    <xf numFmtId="166" fontId="22" fillId="0" borderId="14" xfId="0" applyNumberFormat="1" applyFont="1" applyFill="1" applyBorder="1" applyAlignment="1">
      <alignment horizontal="right" vertical="center" wrapText="1"/>
    </xf>
    <xf numFmtId="166" fontId="22" fillId="0" borderId="11" xfId="30" applyNumberFormat="1" applyFont="1" applyFill="1" applyBorder="1" applyAlignment="1" applyProtection="1">
      <alignment horizontal="right" vertical="center" wrapText="1"/>
    </xf>
    <xf numFmtId="166" fontId="25" fillId="0" borderId="16" xfId="0" applyNumberFormat="1" applyFont="1" applyFill="1" applyBorder="1" applyAlignment="1">
      <alignment horizontal="right" vertical="center" wrapText="1"/>
    </xf>
    <xf numFmtId="166" fontId="22" fillId="0" borderId="20" xfId="0" applyNumberFormat="1" applyFont="1" applyFill="1" applyBorder="1" applyAlignment="1">
      <alignment horizontal="right" vertical="center" wrapText="1"/>
    </xf>
    <xf numFmtId="166" fontId="22" fillId="0" borderId="0" xfId="30" applyNumberFormat="1" applyFont="1" applyFill="1" applyBorder="1" applyAlignment="1" applyProtection="1">
      <alignment horizontal="right" vertical="center" wrapText="1"/>
    </xf>
    <xf numFmtId="166" fontId="25" fillId="0" borderId="0" xfId="0" applyNumberFormat="1" applyFont="1" applyFill="1" applyAlignment="1">
      <alignment horizontal="right" vertical="center" wrapText="1"/>
    </xf>
    <xf numFmtId="166" fontId="25" fillId="0" borderId="22" xfId="0" applyNumberFormat="1" applyFont="1" applyFill="1" applyBorder="1" applyAlignment="1">
      <alignment horizontal="right" vertical="center" wrapText="1"/>
    </xf>
    <xf numFmtId="166" fontId="22" fillId="0" borderId="15" xfId="0" applyNumberFormat="1" applyFont="1" applyFill="1" applyBorder="1" applyAlignment="1">
      <alignment horizontal="right" vertical="center" wrapText="1"/>
    </xf>
    <xf numFmtId="166" fontId="22" fillId="0" borderId="22" xfId="0" applyNumberFormat="1" applyFont="1" applyFill="1" applyBorder="1" applyAlignment="1">
      <alignment horizontal="right" vertical="center" wrapText="1"/>
    </xf>
    <xf numFmtId="166" fontId="25" fillId="0" borderId="17" xfId="0" applyNumberFormat="1" applyFont="1" applyFill="1" applyBorder="1" applyAlignment="1">
      <alignment horizontal="right" vertical="center" wrapText="1"/>
    </xf>
    <xf numFmtId="166" fontId="25" fillId="0" borderId="14" xfId="0" applyNumberFormat="1" applyFont="1" applyFill="1" applyBorder="1" applyAlignment="1">
      <alignment horizontal="right" vertical="center" wrapText="1"/>
    </xf>
    <xf numFmtId="166" fontId="22" fillId="0" borderId="17" xfId="0" applyNumberFormat="1" applyFont="1" applyFill="1" applyBorder="1" applyAlignment="1">
      <alignment horizontal="right" vertical="center" wrapText="1"/>
    </xf>
    <xf numFmtId="166" fontId="22" fillId="0" borderId="19" xfId="30" applyNumberFormat="1" applyFont="1" applyFill="1" applyBorder="1" applyAlignment="1" applyProtection="1">
      <alignment horizontal="right" vertical="center" wrapText="1"/>
    </xf>
    <xf numFmtId="166" fontId="22" fillId="0" borderId="23" xfId="0" applyNumberFormat="1" applyFont="1" applyFill="1" applyBorder="1" applyAlignment="1">
      <alignment horizontal="right" vertical="center" wrapText="1"/>
    </xf>
    <xf numFmtId="166" fontId="22" fillId="0" borderId="24" xfId="0" applyNumberFormat="1" applyFont="1" applyFill="1" applyBorder="1" applyAlignment="1">
      <alignment horizontal="right" vertical="center" wrapText="1"/>
    </xf>
    <xf numFmtId="166" fontId="22" fillId="0" borderId="22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wrapText="1"/>
    </xf>
    <xf numFmtId="49" fontId="0" fillId="0" borderId="0" xfId="0" applyNumberFormat="1" applyFill="1" applyBorder="1"/>
    <xf numFmtId="166" fontId="25" fillId="0" borderId="0" xfId="0" applyNumberFormat="1" applyFont="1" applyFill="1" applyBorder="1" applyAlignment="1">
      <alignment horizontal="right" vertical="center" wrapText="1"/>
    </xf>
    <xf numFmtId="8" fontId="27" fillId="0" borderId="0" xfId="0" applyNumberFormat="1" applyFont="1" applyFill="1" applyBorder="1" applyAlignment="1">
      <alignment horizontal="center" vertical="center"/>
    </xf>
    <xf numFmtId="4" fontId="27" fillId="0" borderId="22" xfId="0" applyNumberFormat="1" applyFont="1" applyFill="1" applyBorder="1" applyAlignment="1">
      <alignment horizontal="center" vertical="center"/>
    </xf>
    <xf numFmtId="49" fontId="0" fillId="0" borderId="22" xfId="0" applyNumberFormat="1" applyFill="1" applyBorder="1" applyAlignment="1">
      <alignment horizontal="center" vertical="center" wrapText="1"/>
    </xf>
    <xf numFmtId="4" fontId="27" fillId="0" borderId="0" xfId="0" applyNumberFormat="1" applyFont="1" applyFill="1" applyAlignment="1">
      <alignment horizontal="center" vertical="center"/>
    </xf>
    <xf numFmtId="166" fontId="22" fillId="0" borderId="30" xfId="0" applyNumberFormat="1" applyFont="1" applyFill="1" applyBorder="1" applyAlignment="1">
      <alignment horizontal="center" vertical="center" wrapText="1"/>
    </xf>
    <xf numFmtId="168" fontId="22" fillId="0" borderId="22" xfId="30" applyNumberFormat="1" applyFont="1" applyFill="1" applyBorder="1" applyAlignment="1" applyProtection="1">
      <alignment horizontal="right" vertical="center" wrapText="1"/>
    </xf>
    <xf numFmtId="168" fontId="25" fillId="0" borderId="22" xfId="0" applyNumberFormat="1" applyFont="1" applyFill="1" applyBorder="1" applyAlignment="1">
      <alignment horizontal="right" vertical="center" wrapText="1"/>
    </xf>
    <xf numFmtId="49" fontId="23" fillId="0" borderId="0" xfId="0" applyNumberFormat="1" applyFont="1" applyAlignment="1">
      <alignment horizontal="center"/>
    </xf>
    <xf numFmtId="49" fontId="24" fillId="0" borderId="0" xfId="0" applyNumberFormat="1" applyFont="1" applyAlignment="1">
      <alignment horizontal="center"/>
    </xf>
  </cellXfs>
  <cellStyles count="55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ore 1" xfId="22" builtinId="29" customBuiltin="1"/>
    <cellStyle name="Colore 2" xfId="23" builtinId="33" customBuiltin="1"/>
    <cellStyle name="Colore 3" xfId="24" builtinId="37" customBuiltin="1"/>
    <cellStyle name="Colore 4" xfId="25" builtinId="41" customBuiltin="1"/>
    <cellStyle name="Colore 5" xfId="26" builtinId="45" customBuiltin="1"/>
    <cellStyle name="Colore 6" xfId="27" builtinId="49" customBuiltin="1"/>
    <cellStyle name="Euro" xfId="28"/>
    <cellStyle name="Input" xfId="29" builtinId="20" customBuiltin="1"/>
    <cellStyle name="Migliaia" xfId="30" builtinId="3"/>
    <cellStyle name="Migliaia 2" xfId="48"/>
    <cellStyle name="Migliaia 3" xfId="52"/>
    <cellStyle name="Migliaia 4" xfId="54"/>
    <cellStyle name="Neutrale" xfId="31" builtinId="28" customBuiltin="1"/>
    <cellStyle name="Normale" xfId="0" builtinId="0"/>
    <cellStyle name="Normale 2" xfId="32"/>
    <cellStyle name="Normale 2 2" xfId="50"/>
    <cellStyle name="Normale 2 3" xfId="49"/>
    <cellStyle name="Normale 3" xfId="33"/>
    <cellStyle name="Normale 4" xfId="47"/>
    <cellStyle name="Normale 5" xfId="51"/>
    <cellStyle name="Normale 6" xfId="34"/>
    <cellStyle name="Normale 7" xfId="53"/>
    <cellStyle name="Nota" xfId="35" builtinId="10" customBuiltin="1"/>
    <cellStyle name="Output" xfId="36" builtinId="21" customBuiltin="1"/>
    <cellStyle name="Testo avviso" xfId="37" builtinId="11" customBuiltin="1"/>
    <cellStyle name="Testo descrittivo" xfId="38" builtinId="53" customBuiltin="1"/>
    <cellStyle name="Titolo" xfId="39" builtinId="15" customBuiltin="1"/>
    <cellStyle name="Titolo 1" xfId="40" builtinId="16" customBuiltin="1"/>
    <cellStyle name="Titolo 2" xfId="41" builtinId="17" customBuiltin="1"/>
    <cellStyle name="Titolo 3" xfId="42" builtinId="18" customBuiltin="1"/>
    <cellStyle name="Titolo 4" xfId="43" builtinId="19" customBuiltin="1"/>
    <cellStyle name="Totale" xfId="44" builtinId="25" customBuiltin="1"/>
    <cellStyle name="Valore non valido" xfId="45" builtinId="27" customBuiltin="1"/>
    <cellStyle name="Valore valido" xfId="4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614"/>
  <sheetViews>
    <sheetView tabSelected="1" topLeftCell="A6" zoomScale="80" zoomScaleNormal="80" workbookViewId="0">
      <pane ySplit="1" topLeftCell="A606" activePane="bottomLeft" state="frozen"/>
      <selection activeCell="A6" sqref="A6"/>
      <selection pane="bottomLeft" activeCell="I610" sqref="I610"/>
    </sheetView>
  </sheetViews>
  <sheetFormatPr defaultColWidth="11.5703125" defaultRowHeight="15"/>
  <cols>
    <col min="1" max="1" width="12" style="1" customWidth="1"/>
    <col min="2" max="2" width="25.85546875" style="1" customWidth="1"/>
    <col min="3" max="3" width="13.5703125" style="2" customWidth="1"/>
    <col min="4" max="4" width="49" style="3" customWidth="1"/>
    <col min="5" max="5" width="26.42578125" style="4" customWidth="1"/>
    <col min="6" max="6" width="4.42578125" style="3" customWidth="1"/>
    <col min="7" max="7" width="5.85546875" style="1" customWidth="1"/>
    <col min="8" max="8" width="9.85546875" style="2" customWidth="1"/>
    <col min="9" max="9" width="22.7109375" style="1" customWidth="1"/>
    <col min="10" max="10" width="15.7109375" style="1" customWidth="1"/>
    <col min="11" max="11" width="22.42578125" style="1" bestFit="1" customWidth="1"/>
    <col min="12" max="12" width="21" style="5" customWidth="1"/>
    <col min="13" max="13" width="20.42578125" style="6" customWidth="1"/>
    <col min="14" max="14" width="21.42578125" style="6" customWidth="1"/>
    <col min="15" max="15" width="18.5703125" style="6" customWidth="1"/>
    <col min="16" max="16" width="14.85546875" style="6" customWidth="1"/>
    <col min="17" max="17" width="18.85546875" style="6" customWidth="1"/>
    <col min="18" max="18" width="21.42578125" style="7" customWidth="1"/>
    <col min="19" max="20" width="11.5703125" style="3"/>
    <col min="21" max="16384" width="11.5703125" style="2"/>
  </cols>
  <sheetData>
    <row r="1" spans="1:39" ht="45.6" customHeight="1">
      <c r="A1" s="166" t="s">
        <v>248</v>
      </c>
      <c r="B1" s="166"/>
      <c r="C1" s="166"/>
      <c r="D1" s="166"/>
      <c r="E1" s="166"/>
      <c r="F1" s="166"/>
      <c r="L1" s="8"/>
    </row>
    <row r="2" spans="1:39" ht="37.9" customHeight="1">
      <c r="B2" s="9"/>
      <c r="C2" s="10"/>
      <c r="D2" s="11" t="s">
        <v>249</v>
      </c>
      <c r="L2" s="8"/>
    </row>
    <row r="3" spans="1:39" ht="66.599999999999994" customHeight="1">
      <c r="A3" s="166" t="s">
        <v>250</v>
      </c>
      <c r="B3" s="166"/>
      <c r="C3" s="166"/>
      <c r="D3" s="166"/>
      <c r="E3" s="166"/>
      <c r="F3" s="166"/>
      <c r="L3" s="8"/>
    </row>
    <row r="4" spans="1:39" ht="40.15" customHeight="1">
      <c r="B4" s="167"/>
      <c r="C4" s="167"/>
      <c r="D4" s="167"/>
      <c r="E4" s="167"/>
      <c r="F4" s="167"/>
      <c r="G4" s="167"/>
      <c r="H4" s="167"/>
      <c r="I4" s="167"/>
      <c r="L4" s="8"/>
    </row>
    <row r="5" spans="1:39" ht="61.9" customHeight="1">
      <c r="L5" s="8"/>
    </row>
    <row r="6" spans="1:39" ht="103.5" customHeight="1">
      <c r="A6" s="12" t="s">
        <v>251</v>
      </c>
      <c r="B6" s="13" t="s">
        <v>252</v>
      </c>
      <c r="C6" s="13" t="s">
        <v>253</v>
      </c>
      <c r="D6" s="13" t="s">
        <v>254</v>
      </c>
      <c r="E6" s="14" t="s">
        <v>255</v>
      </c>
      <c r="F6" s="15" t="s">
        <v>256</v>
      </c>
      <c r="G6" s="15" t="s">
        <v>257</v>
      </c>
      <c r="H6" s="15" t="s">
        <v>258</v>
      </c>
      <c r="I6" s="13" t="s">
        <v>259</v>
      </c>
      <c r="J6" s="13" t="s">
        <v>260</v>
      </c>
      <c r="K6" s="16" t="s">
        <v>261</v>
      </c>
      <c r="L6" s="128" t="s">
        <v>262</v>
      </c>
      <c r="M6" s="129" t="s">
        <v>263</v>
      </c>
      <c r="N6" s="129" t="s">
        <v>264</v>
      </c>
      <c r="O6" s="129" t="s">
        <v>265</v>
      </c>
      <c r="P6" s="130" t="s">
        <v>266</v>
      </c>
      <c r="Q6" s="129" t="s">
        <v>267</v>
      </c>
      <c r="R6" s="131" t="s">
        <v>268</v>
      </c>
      <c r="T6" s="17"/>
      <c r="U6" s="18"/>
      <c r="V6" s="18"/>
      <c r="Y6" s="18"/>
      <c r="Z6" s="18"/>
      <c r="AA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</row>
    <row r="7" spans="1:39" ht="103.5" customHeight="1">
      <c r="A7" s="106">
        <v>52</v>
      </c>
      <c r="B7" s="75" t="s">
        <v>269</v>
      </c>
      <c r="C7" s="87" t="s">
        <v>270</v>
      </c>
      <c r="D7" s="38" t="s">
        <v>293</v>
      </c>
      <c r="E7" s="75" t="s">
        <v>249</v>
      </c>
      <c r="F7" s="89"/>
      <c r="G7" s="15"/>
      <c r="H7" s="15"/>
      <c r="I7" s="20" t="s">
        <v>294</v>
      </c>
      <c r="J7" s="20"/>
      <c r="K7" s="77" t="s">
        <v>307</v>
      </c>
      <c r="L7" s="51">
        <f>SUM(M7:R7)</f>
        <v>175000</v>
      </c>
      <c r="M7" s="54">
        <v>70000</v>
      </c>
      <c r="N7" s="54">
        <v>65000</v>
      </c>
      <c r="O7" s="54"/>
      <c r="P7" s="51"/>
      <c r="Q7" s="50">
        <v>40000</v>
      </c>
      <c r="R7" s="132"/>
      <c r="T7" s="17"/>
      <c r="U7" s="18"/>
      <c r="V7" s="18"/>
      <c r="Y7" s="18"/>
      <c r="Z7" s="18"/>
      <c r="AA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</row>
    <row r="8" spans="1:39" ht="103.5" customHeight="1">
      <c r="A8" s="106">
        <v>52</v>
      </c>
      <c r="B8" s="75" t="s">
        <v>269</v>
      </c>
      <c r="C8" s="87" t="s">
        <v>270</v>
      </c>
      <c r="D8" s="38" t="s">
        <v>293</v>
      </c>
      <c r="E8" s="75" t="s">
        <v>249</v>
      </c>
      <c r="F8" s="89"/>
      <c r="G8" s="15"/>
      <c r="H8" s="15"/>
      <c r="I8" s="20" t="s">
        <v>295</v>
      </c>
      <c r="J8" s="20"/>
      <c r="K8" s="77" t="s">
        <v>306</v>
      </c>
      <c r="L8" s="51">
        <f t="shared" ref="L8:L17" si="0">SUM(M8:R8)</f>
        <v>2500</v>
      </c>
      <c r="M8" s="54">
        <v>1250</v>
      </c>
      <c r="N8" s="54">
        <v>1250</v>
      </c>
      <c r="O8" s="54"/>
      <c r="P8" s="51"/>
      <c r="Q8" s="50">
        <v>0</v>
      </c>
      <c r="R8" s="132"/>
      <c r="T8" s="17"/>
      <c r="U8" s="18"/>
      <c r="V8" s="18"/>
      <c r="Y8" s="18"/>
      <c r="Z8" s="18"/>
      <c r="AA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</row>
    <row r="9" spans="1:39" ht="103.5" customHeight="1">
      <c r="A9" s="106">
        <v>52</v>
      </c>
      <c r="B9" s="75" t="s">
        <v>269</v>
      </c>
      <c r="C9" s="87" t="s">
        <v>270</v>
      </c>
      <c r="D9" s="38" t="s">
        <v>293</v>
      </c>
      <c r="E9" s="75" t="s">
        <v>249</v>
      </c>
      <c r="F9" s="89"/>
      <c r="G9" s="15"/>
      <c r="H9" s="15"/>
      <c r="I9" s="20" t="s">
        <v>296</v>
      </c>
      <c r="J9" s="20"/>
      <c r="K9" s="77" t="s">
        <v>305</v>
      </c>
      <c r="L9" s="51">
        <f t="shared" si="0"/>
        <v>1500</v>
      </c>
      <c r="M9" s="54">
        <v>1250</v>
      </c>
      <c r="N9" s="54">
        <v>250</v>
      </c>
      <c r="O9" s="54"/>
      <c r="P9" s="51"/>
      <c r="Q9" s="50">
        <v>0</v>
      </c>
      <c r="R9" s="132"/>
      <c r="T9" s="17"/>
      <c r="U9" s="18"/>
      <c r="V9" s="18"/>
      <c r="Y9" s="18"/>
      <c r="Z9" s="18"/>
      <c r="AA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</row>
    <row r="10" spans="1:39" ht="103.5" customHeight="1">
      <c r="A10" s="106">
        <v>52</v>
      </c>
      <c r="B10" s="75" t="s">
        <v>269</v>
      </c>
      <c r="C10" s="87" t="s">
        <v>270</v>
      </c>
      <c r="D10" s="38" t="s">
        <v>293</v>
      </c>
      <c r="E10" s="75" t="s">
        <v>249</v>
      </c>
      <c r="F10" s="89"/>
      <c r="G10" s="15"/>
      <c r="H10" s="15"/>
      <c r="I10" s="20" t="s">
        <v>297</v>
      </c>
      <c r="J10" s="20"/>
      <c r="K10" s="77" t="s">
        <v>304</v>
      </c>
      <c r="L10" s="51">
        <f t="shared" si="0"/>
        <v>20000</v>
      </c>
      <c r="M10" s="54">
        <v>12500</v>
      </c>
      <c r="N10" s="54">
        <v>5000</v>
      </c>
      <c r="O10" s="54"/>
      <c r="P10" s="51"/>
      <c r="Q10" s="50">
        <v>2500</v>
      </c>
      <c r="R10" s="132"/>
      <c r="T10" s="17"/>
      <c r="U10" s="18"/>
      <c r="V10" s="18"/>
      <c r="Y10" s="18"/>
      <c r="Z10" s="18"/>
      <c r="AA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</row>
    <row r="11" spans="1:39" ht="103.5" customHeight="1">
      <c r="A11" s="106">
        <v>52</v>
      </c>
      <c r="B11" s="75" t="s">
        <v>269</v>
      </c>
      <c r="C11" s="87" t="s">
        <v>270</v>
      </c>
      <c r="D11" s="38" t="s">
        <v>293</v>
      </c>
      <c r="E11" s="75" t="s">
        <v>249</v>
      </c>
      <c r="F11" s="89"/>
      <c r="G11" s="15"/>
      <c r="H11" s="15"/>
      <c r="I11" s="20" t="s">
        <v>303</v>
      </c>
      <c r="J11" s="20"/>
      <c r="K11" s="77" t="s">
        <v>302</v>
      </c>
      <c r="L11" s="51">
        <f t="shared" si="0"/>
        <v>16250</v>
      </c>
      <c r="M11" s="54">
        <v>10000</v>
      </c>
      <c r="N11" s="54">
        <v>2500</v>
      </c>
      <c r="O11" s="54"/>
      <c r="P11" s="51"/>
      <c r="Q11" s="50">
        <v>3750</v>
      </c>
      <c r="R11" s="132"/>
      <c r="T11" s="17"/>
      <c r="U11" s="18"/>
      <c r="V11" s="18"/>
      <c r="Y11" s="18"/>
      <c r="Z11" s="18"/>
      <c r="AA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</row>
    <row r="12" spans="1:39" ht="103.5" customHeight="1">
      <c r="A12" s="106">
        <v>52</v>
      </c>
      <c r="B12" s="75" t="s">
        <v>269</v>
      </c>
      <c r="C12" s="87" t="s">
        <v>270</v>
      </c>
      <c r="D12" s="38" t="s">
        <v>293</v>
      </c>
      <c r="E12" s="75" t="s">
        <v>249</v>
      </c>
      <c r="F12" s="89"/>
      <c r="G12" s="15"/>
      <c r="H12" s="15"/>
      <c r="I12" s="20" t="s">
        <v>301</v>
      </c>
      <c r="J12" s="20"/>
      <c r="K12" s="77" t="s">
        <v>300</v>
      </c>
      <c r="L12" s="54">
        <f t="shared" si="0"/>
        <v>18750</v>
      </c>
      <c r="M12" s="54">
        <v>17500</v>
      </c>
      <c r="N12" s="54">
        <v>1250</v>
      </c>
      <c r="O12" s="54"/>
      <c r="P12" s="51"/>
      <c r="Q12" s="50"/>
      <c r="R12" s="132"/>
      <c r="T12" s="17"/>
      <c r="U12" s="18"/>
      <c r="V12" s="18"/>
      <c r="Y12" s="18"/>
      <c r="Z12" s="18"/>
      <c r="AA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</row>
    <row r="13" spans="1:39" ht="103.5" customHeight="1">
      <c r="A13" s="106">
        <v>52</v>
      </c>
      <c r="B13" s="75" t="s">
        <v>269</v>
      </c>
      <c r="C13" s="87" t="s">
        <v>270</v>
      </c>
      <c r="D13" s="38" t="s">
        <v>293</v>
      </c>
      <c r="E13" s="75" t="s">
        <v>249</v>
      </c>
      <c r="F13" s="89"/>
      <c r="G13" s="15"/>
      <c r="H13" s="15"/>
      <c r="I13" s="20" t="s">
        <v>299</v>
      </c>
      <c r="J13" s="20"/>
      <c r="K13" s="92" t="s">
        <v>298</v>
      </c>
      <c r="L13" s="133">
        <f t="shared" si="0"/>
        <v>30500</v>
      </c>
      <c r="M13" s="133">
        <v>15000</v>
      </c>
      <c r="N13" s="53">
        <v>500</v>
      </c>
      <c r="O13" s="54"/>
      <c r="P13" s="51"/>
      <c r="Q13" s="50">
        <v>15000</v>
      </c>
      <c r="R13" s="132"/>
      <c r="T13" s="17"/>
      <c r="U13" s="18"/>
      <c r="V13" s="18"/>
      <c r="Y13" s="18"/>
      <c r="Z13" s="18"/>
      <c r="AA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</row>
    <row r="14" spans="1:39" ht="103.5" customHeight="1">
      <c r="A14" s="106">
        <v>54</v>
      </c>
      <c r="B14" s="75" t="s">
        <v>269</v>
      </c>
      <c r="C14" s="87" t="s">
        <v>270</v>
      </c>
      <c r="D14" s="38" t="s">
        <v>308</v>
      </c>
      <c r="E14" s="75" t="s">
        <v>249</v>
      </c>
      <c r="F14" s="89"/>
      <c r="G14" s="15"/>
      <c r="H14" s="15"/>
      <c r="I14" s="20" t="s">
        <v>309</v>
      </c>
      <c r="J14" s="20"/>
      <c r="K14" s="92" t="s">
        <v>304</v>
      </c>
      <c r="L14" s="134">
        <f t="shared" si="0"/>
        <v>82500</v>
      </c>
      <c r="M14" s="134">
        <v>37500</v>
      </c>
      <c r="N14" s="53">
        <v>38750</v>
      </c>
      <c r="O14" s="54"/>
      <c r="P14" s="51"/>
      <c r="Q14" s="50">
        <v>6250</v>
      </c>
      <c r="R14" s="132"/>
      <c r="T14" s="17"/>
      <c r="U14" s="18"/>
      <c r="V14" s="18"/>
      <c r="Y14" s="18"/>
      <c r="Z14" s="18"/>
      <c r="AA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</row>
    <row r="15" spans="1:39" ht="103.5" customHeight="1">
      <c r="A15" s="106">
        <v>70</v>
      </c>
      <c r="B15" s="75" t="s">
        <v>269</v>
      </c>
      <c r="C15" s="87" t="s">
        <v>270</v>
      </c>
      <c r="D15" s="38" t="s">
        <v>436</v>
      </c>
      <c r="E15" s="75" t="s">
        <v>249</v>
      </c>
      <c r="F15" s="89"/>
      <c r="G15" s="15"/>
      <c r="H15" s="15"/>
      <c r="I15" s="20" t="s">
        <v>437</v>
      </c>
      <c r="J15" s="20"/>
      <c r="K15" s="92" t="s">
        <v>438</v>
      </c>
      <c r="L15" s="134">
        <f t="shared" si="0"/>
        <v>171048.22</v>
      </c>
      <c r="M15" s="133"/>
      <c r="N15" s="133">
        <v>171048.22</v>
      </c>
      <c r="O15" s="53"/>
      <c r="P15" s="51"/>
      <c r="Q15" s="50"/>
      <c r="R15" s="132"/>
      <c r="T15" s="17"/>
      <c r="U15" s="18"/>
      <c r="V15" s="18"/>
      <c r="Y15" s="18"/>
      <c r="Z15" s="18"/>
      <c r="AA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</row>
    <row r="16" spans="1:39" ht="103.5" customHeight="1">
      <c r="A16" s="106">
        <v>70</v>
      </c>
      <c r="B16" s="75" t="s">
        <v>269</v>
      </c>
      <c r="C16" s="87" t="s">
        <v>270</v>
      </c>
      <c r="D16" s="38" t="s">
        <v>436</v>
      </c>
      <c r="E16" s="75" t="s">
        <v>249</v>
      </c>
      <c r="F16" s="89"/>
      <c r="G16" s="15"/>
      <c r="H16" s="15"/>
      <c r="I16" s="20" t="s">
        <v>439</v>
      </c>
      <c r="J16" s="20"/>
      <c r="K16" s="92" t="s">
        <v>440</v>
      </c>
      <c r="L16" s="134">
        <f t="shared" si="0"/>
        <v>2192512</v>
      </c>
      <c r="M16" s="135"/>
      <c r="N16" s="133">
        <v>2192512</v>
      </c>
      <c r="O16" s="53"/>
      <c r="P16" s="51"/>
      <c r="Q16" s="50"/>
      <c r="R16" s="132"/>
      <c r="T16" s="17"/>
      <c r="U16" s="18"/>
      <c r="V16" s="18"/>
      <c r="Y16" s="18"/>
      <c r="Z16" s="18"/>
      <c r="AA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</row>
    <row r="17" spans="1:39" ht="103.5" customHeight="1">
      <c r="A17" s="106">
        <v>70</v>
      </c>
      <c r="B17" s="75" t="s">
        <v>269</v>
      </c>
      <c r="C17" s="87" t="s">
        <v>270</v>
      </c>
      <c r="D17" s="38" t="s">
        <v>436</v>
      </c>
      <c r="E17" s="75" t="s">
        <v>249</v>
      </c>
      <c r="F17" s="89"/>
      <c r="G17" s="15"/>
      <c r="H17" s="15"/>
      <c r="I17" s="20" t="s">
        <v>441</v>
      </c>
      <c r="J17" s="20"/>
      <c r="K17" s="92" t="s">
        <v>442</v>
      </c>
      <c r="L17" s="134">
        <f t="shared" si="0"/>
        <v>120000</v>
      </c>
      <c r="M17" s="135"/>
      <c r="N17" s="133">
        <v>120000</v>
      </c>
      <c r="O17" s="53"/>
      <c r="P17" s="51"/>
      <c r="Q17" s="50"/>
      <c r="R17" s="132"/>
      <c r="T17" s="17"/>
      <c r="U17" s="18"/>
      <c r="V17" s="18"/>
      <c r="Y17" s="18"/>
      <c r="Z17" s="18"/>
      <c r="AA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</row>
    <row r="18" spans="1:39" ht="103.5" customHeight="1">
      <c r="A18" s="107">
        <v>164</v>
      </c>
      <c r="B18" s="75" t="s">
        <v>269</v>
      </c>
      <c r="C18" s="87" t="s">
        <v>270</v>
      </c>
      <c r="D18" s="19" t="s">
        <v>273</v>
      </c>
      <c r="E18" s="75" t="s">
        <v>249</v>
      </c>
      <c r="F18" s="34"/>
      <c r="G18" s="25"/>
      <c r="H18" s="37"/>
      <c r="I18" s="20" t="s">
        <v>271</v>
      </c>
      <c r="J18" s="25"/>
      <c r="K18" s="25" t="s">
        <v>272</v>
      </c>
      <c r="L18" s="136">
        <v>1335793.8600000001</v>
      </c>
      <c r="M18" s="137">
        <v>1335793.8600000001</v>
      </c>
      <c r="N18" s="136"/>
      <c r="O18" s="51"/>
      <c r="P18" s="51"/>
      <c r="Q18" s="50"/>
      <c r="R18" s="138"/>
      <c r="T18" s="17"/>
      <c r="U18" s="18"/>
      <c r="V18" s="18"/>
      <c r="Y18" s="18"/>
      <c r="Z18" s="18"/>
      <c r="AA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</row>
    <row r="19" spans="1:39" ht="103.5" customHeight="1">
      <c r="A19" s="107">
        <v>131</v>
      </c>
      <c r="B19" s="75" t="s">
        <v>269</v>
      </c>
      <c r="C19" s="87" t="s">
        <v>270</v>
      </c>
      <c r="D19" s="56" t="s">
        <v>274</v>
      </c>
      <c r="E19" s="75" t="s">
        <v>249</v>
      </c>
      <c r="F19" s="22"/>
      <c r="G19" s="13"/>
      <c r="H19" s="26"/>
      <c r="I19" s="24" t="s">
        <v>275</v>
      </c>
      <c r="J19" s="23"/>
      <c r="K19" s="24" t="s">
        <v>277</v>
      </c>
      <c r="L19" s="139">
        <v>1051707.6499999999</v>
      </c>
      <c r="M19" s="54">
        <v>647541</v>
      </c>
      <c r="N19" s="54"/>
      <c r="O19" s="54">
        <v>50000</v>
      </c>
      <c r="P19" s="51"/>
      <c r="Q19" s="50">
        <v>354166.66</v>
      </c>
      <c r="R19" s="138"/>
      <c r="T19" s="17"/>
      <c r="U19" s="18"/>
      <c r="V19" s="18"/>
      <c r="Y19" s="18"/>
      <c r="Z19" s="18"/>
      <c r="AA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</row>
    <row r="20" spans="1:39" ht="103.5" customHeight="1">
      <c r="A20" s="107">
        <v>131</v>
      </c>
      <c r="B20" s="75" t="s">
        <v>269</v>
      </c>
      <c r="C20" s="87" t="s">
        <v>270</v>
      </c>
      <c r="D20" s="56" t="s">
        <v>274</v>
      </c>
      <c r="E20" s="75" t="s">
        <v>249</v>
      </c>
      <c r="F20" s="22"/>
      <c r="G20" s="13"/>
      <c r="H20" s="26"/>
      <c r="I20" s="60" t="s">
        <v>276</v>
      </c>
      <c r="J20" s="60"/>
      <c r="K20" s="60" t="s">
        <v>278</v>
      </c>
      <c r="L20" s="140">
        <v>220491.8</v>
      </c>
      <c r="M20" s="134">
        <v>213114.75</v>
      </c>
      <c r="N20" s="134"/>
      <c r="O20" s="134"/>
      <c r="P20" s="53">
        <v>7377.04</v>
      </c>
      <c r="Q20" s="141"/>
      <c r="R20" s="142"/>
      <c r="T20" s="17"/>
      <c r="U20" s="18"/>
      <c r="V20" s="18"/>
      <c r="Y20" s="18"/>
      <c r="Z20" s="18"/>
      <c r="AA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</row>
    <row r="21" spans="1:39" ht="103.5" customHeight="1">
      <c r="A21" s="107">
        <v>241</v>
      </c>
      <c r="B21" s="75" t="s">
        <v>269</v>
      </c>
      <c r="C21" s="87" t="s">
        <v>270</v>
      </c>
      <c r="D21" s="56" t="s">
        <v>21</v>
      </c>
      <c r="E21" s="75" t="s">
        <v>249</v>
      </c>
      <c r="F21" s="22"/>
      <c r="G21" s="13"/>
      <c r="H21" s="26"/>
      <c r="I21" s="60" t="s">
        <v>22</v>
      </c>
      <c r="J21" s="60"/>
      <c r="K21" s="60" t="s">
        <v>23</v>
      </c>
      <c r="L21" s="143"/>
      <c r="M21" s="134">
        <v>1261200</v>
      </c>
      <c r="N21" s="134"/>
      <c r="O21" s="134"/>
      <c r="P21" s="144"/>
      <c r="Q21" s="144"/>
      <c r="R21" s="145"/>
      <c r="T21" s="17"/>
      <c r="U21" s="18"/>
      <c r="V21" s="18"/>
      <c r="Y21" s="18"/>
      <c r="Z21" s="18"/>
      <c r="AA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</row>
    <row r="22" spans="1:39" ht="103.5" customHeight="1">
      <c r="A22" s="107">
        <v>277</v>
      </c>
      <c r="B22" s="75" t="s">
        <v>269</v>
      </c>
      <c r="C22" s="87" t="s">
        <v>270</v>
      </c>
      <c r="D22" s="56" t="s">
        <v>374</v>
      </c>
      <c r="E22" s="75" t="s">
        <v>249</v>
      </c>
      <c r="F22" s="22"/>
      <c r="G22" s="13"/>
      <c r="H22" s="26"/>
      <c r="I22" s="60" t="s">
        <v>346</v>
      </c>
      <c r="J22" s="60"/>
      <c r="K22" s="60" t="s">
        <v>347</v>
      </c>
      <c r="L22" s="143">
        <f>SUM(M22:R22)</f>
        <v>17438</v>
      </c>
      <c r="M22" s="133"/>
      <c r="N22" s="133">
        <v>10566</v>
      </c>
      <c r="O22" s="133">
        <v>6872</v>
      </c>
      <c r="P22" s="133"/>
      <c r="Q22" s="133"/>
      <c r="R22" s="146"/>
      <c r="T22" s="17"/>
      <c r="U22" s="18"/>
      <c r="V22" s="18"/>
      <c r="Y22" s="18"/>
      <c r="Z22" s="18"/>
      <c r="AA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</row>
    <row r="23" spans="1:39" ht="103.5" customHeight="1">
      <c r="A23" s="107">
        <v>277</v>
      </c>
      <c r="B23" s="75" t="s">
        <v>269</v>
      </c>
      <c r="C23" s="87" t="s">
        <v>270</v>
      </c>
      <c r="D23" s="56" t="s">
        <v>373</v>
      </c>
      <c r="E23" s="75" t="s">
        <v>249</v>
      </c>
      <c r="F23" s="22"/>
      <c r="G23" s="13"/>
      <c r="H23" s="26"/>
      <c r="I23" s="60" t="s">
        <v>348</v>
      </c>
      <c r="J23" s="60"/>
      <c r="K23" s="60" t="s">
        <v>349</v>
      </c>
      <c r="L23" s="143">
        <f t="shared" ref="L23:L68" si="1">SUM(M23:R23)</f>
        <v>777640</v>
      </c>
      <c r="M23" s="133">
        <v>626060</v>
      </c>
      <c r="N23" s="133">
        <v>126100</v>
      </c>
      <c r="O23" s="133">
        <v>7560</v>
      </c>
      <c r="P23" s="133"/>
      <c r="Q23" s="133">
        <v>17920</v>
      </c>
      <c r="R23" s="146"/>
      <c r="T23" s="17"/>
      <c r="U23" s="18"/>
      <c r="V23" s="18"/>
      <c r="Y23" s="18"/>
      <c r="Z23" s="18"/>
      <c r="AA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</row>
    <row r="24" spans="1:39" ht="103.5" customHeight="1">
      <c r="A24" s="107">
        <v>277</v>
      </c>
      <c r="B24" s="75" t="s">
        <v>269</v>
      </c>
      <c r="C24" s="87" t="s">
        <v>270</v>
      </c>
      <c r="D24" s="56" t="s">
        <v>372</v>
      </c>
      <c r="E24" s="75" t="s">
        <v>249</v>
      </c>
      <c r="F24" s="22"/>
      <c r="G24" s="13"/>
      <c r="H24" s="26"/>
      <c r="I24" s="60" t="s">
        <v>350</v>
      </c>
      <c r="J24" s="60"/>
      <c r="K24" s="60" t="s">
        <v>351</v>
      </c>
      <c r="L24" s="143">
        <f t="shared" si="1"/>
        <v>8800</v>
      </c>
      <c r="M24" s="133">
        <v>4800</v>
      </c>
      <c r="N24" s="133">
        <v>3200</v>
      </c>
      <c r="O24" s="133"/>
      <c r="P24" s="133"/>
      <c r="Q24" s="133">
        <v>800</v>
      </c>
      <c r="R24" s="146"/>
      <c r="T24" s="17"/>
      <c r="U24" s="18"/>
      <c r="V24" s="18"/>
      <c r="Y24" s="18"/>
      <c r="Z24" s="18"/>
      <c r="AA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</row>
    <row r="25" spans="1:39" ht="103.5" customHeight="1">
      <c r="A25" s="107">
        <v>277</v>
      </c>
      <c r="B25" s="75" t="s">
        <v>269</v>
      </c>
      <c r="C25" s="87" t="s">
        <v>270</v>
      </c>
      <c r="D25" s="56" t="s">
        <v>371</v>
      </c>
      <c r="E25" s="75" t="s">
        <v>249</v>
      </c>
      <c r="F25" s="22"/>
      <c r="G25" s="13"/>
      <c r="H25" s="26"/>
      <c r="I25" s="60" t="s">
        <v>352</v>
      </c>
      <c r="J25" s="60"/>
      <c r="K25" s="60" t="s">
        <v>353</v>
      </c>
      <c r="L25" s="143">
        <f t="shared" si="1"/>
        <v>17702</v>
      </c>
      <c r="M25" s="133">
        <v>6382</v>
      </c>
      <c r="N25" s="133">
        <v>4560</v>
      </c>
      <c r="O25" s="133">
        <v>3570</v>
      </c>
      <c r="P25" s="133"/>
      <c r="Q25" s="133">
        <v>3190</v>
      </c>
      <c r="R25" s="146"/>
      <c r="T25" s="17"/>
      <c r="U25" s="18"/>
      <c r="V25" s="18"/>
      <c r="Y25" s="18"/>
      <c r="Z25" s="18"/>
      <c r="AA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</row>
    <row r="26" spans="1:39" ht="103.5" customHeight="1">
      <c r="A26" s="107">
        <v>277</v>
      </c>
      <c r="B26" s="75" t="s">
        <v>269</v>
      </c>
      <c r="C26" s="87" t="s">
        <v>270</v>
      </c>
      <c r="D26" s="56" t="s">
        <v>370</v>
      </c>
      <c r="E26" s="75" t="s">
        <v>249</v>
      </c>
      <c r="F26" s="22"/>
      <c r="G26" s="13"/>
      <c r="H26" s="26"/>
      <c r="I26" s="60" t="s">
        <v>354</v>
      </c>
      <c r="J26" s="60"/>
      <c r="K26" s="60" t="s">
        <v>286</v>
      </c>
      <c r="L26" s="143">
        <f t="shared" si="1"/>
        <v>16966.2</v>
      </c>
      <c r="M26" s="133">
        <v>11722</v>
      </c>
      <c r="N26" s="133">
        <v>4378</v>
      </c>
      <c r="O26" s="133"/>
      <c r="P26" s="133"/>
      <c r="Q26" s="133">
        <v>866.2</v>
      </c>
      <c r="R26" s="146"/>
      <c r="T26" s="17"/>
      <c r="U26" s="18"/>
      <c r="V26" s="18"/>
      <c r="Y26" s="18"/>
      <c r="Z26" s="18"/>
      <c r="AA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</row>
    <row r="27" spans="1:39" ht="103.5" customHeight="1">
      <c r="A27" s="107">
        <v>277</v>
      </c>
      <c r="B27" s="75" t="s">
        <v>269</v>
      </c>
      <c r="C27" s="87" t="s">
        <v>270</v>
      </c>
      <c r="D27" s="56" t="s">
        <v>369</v>
      </c>
      <c r="E27" s="75" t="s">
        <v>249</v>
      </c>
      <c r="F27" s="22"/>
      <c r="G27" s="13"/>
      <c r="H27" s="26"/>
      <c r="I27" s="60" t="s">
        <v>355</v>
      </c>
      <c r="J27" s="60"/>
      <c r="K27" s="60" t="s">
        <v>356</v>
      </c>
      <c r="L27" s="143">
        <f t="shared" si="1"/>
        <v>305565</v>
      </c>
      <c r="M27" s="133">
        <v>260000</v>
      </c>
      <c r="N27" s="133">
        <v>32500</v>
      </c>
      <c r="O27" s="133"/>
      <c r="P27" s="133">
        <v>65</v>
      </c>
      <c r="Q27" s="133">
        <v>13000</v>
      </c>
      <c r="R27" s="146"/>
      <c r="T27" s="17"/>
      <c r="U27" s="18"/>
      <c r="V27" s="18"/>
      <c r="Y27" s="18"/>
      <c r="Z27" s="18"/>
      <c r="AA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</row>
    <row r="28" spans="1:39" ht="103.5" customHeight="1">
      <c r="A28" s="107">
        <v>277</v>
      </c>
      <c r="B28" s="75" t="s">
        <v>269</v>
      </c>
      <c r="C28" s="87" t="s">
        <v>270</v>
      </c>
      <c r="D28" s="56" t="s">
        <v>368</v>
      </c>
      <c r="E28" s="75" t="s">
        <v>249</v>
      </c>
      <c r="F28" s="22"/>
      <c r="G28" s="13"/>
      <c r="H28" s="26"/>
      <c r="I28" s="60" t="s">
        <v>357</v>
      </c>
      <c r="J28" s="60"/>
      <c r="K28" s="60" t="s">
        <v>358</v>
      </c>
      <c r="L28" s="143">
        <f t="shared" si="1"/>
        <v>14919.8</v>
      </c>
      <c r="M28" s="133">
        <v>11871.8</v>
      </c>
      <c r="N28" s="133">
        <v>3048</v>
      </c>
      <c r="O28" s="133"/>
      <c r="P28" s="133"/>
      <c r="Q28" s="133"/>
      <c r="R28" s="146"/>
      <c r="T28" s="17"/>
      <c r="U28" s="18"/>
      <c r="V28" s="18"/>
      <c r="Y28" s="18"/>
      <c r="Z28" s="18"/>
      <c r="AA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</row>
    <row r="29" spans="1:39" ht="103.5" customHeight="1">
      <c r="A29" s="107">
        <v>277</v>
      </c>
      <c r="B29" s="75" t="s">
        <v>269</v>
      </c>
      <c r="C29" s="87" t="s">
        <v>270</v>
      </c>
      <c r="D29" s="56" t="s">
        <v>367</v>
      </c>
      <c r="E29" s="75" t="s">
        <v>249</v>
      </c>
      <c r="F29" s="22"/>
      <c r="G29" s="13"/>
      <c r="H29" s="26"/>
      <c r="I29" s="60" t="s">
        <v>359</v>
      </c>
      <c r="J29" s="60"/>
      <c r="K29" s="60" t="s">
        <v>360</v>
      </c>
      <c r="L29" s="143">
        <f t="shared" si="1"/>
        <v>309894</v>
      </c>
      <c r="M29" s="133">
        <v>55712</v>
      </c>
      <c r="N29" s="133">
        <v>97750</v>
      </c>
      <c r="O29" s="133">
        <v>156240</v>
      </c>
      <c r="P29" s="133"/>
      <c r="Q29" s="133">
        <v>192</v>
      </c>
      <c r="R29" s="146"/>
      <c r="T29" s="17"/>
      <c r="U29" s="18"/>
      <c r="V29" s="18"/>
      <c r="Y29" s="18"/>
      <c r="Z29" s="18"/>
      <c r="AA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</row>
    <row r="30" spans="1:39" ht="103.5" customHeight="1">
      <c r="A30" s="107">
        <v>277</v>
      </c>
      <c r="B30" s="75" t="s">
        <v>269</v>
      </c>
      <c r="C30" s="87" t="s">
        <v>270</v>
      </c>
      <c r="D30" s="56" t="s">
        <v>366</v>
      </c>
      <c r="E30" s="75" t="s">
        <v>249</v>
      </c>
      <c r="F30" s="22"/>
      <c r="G30" s="13"/>
      <c r="H30" s="26"/>
      <c r="I30" s="60" t="s">
        <v>361</v>
      </c>
      <c r="J30" s="60"/>
      <c r="K30" s="60" t="s">
        <v>362</v>
      </c>
      <c r="L30" s="143">
        <f t="shared" si="1"/>
        <v>17580.8</v>
      </c>
      <c r="M30" s="133">
        <v>11152</v>
      </c>
      <c r="N30" s="133">
        <v>6428.8</v>
      </c>
      <c r="O30" s="133"/>
      <c r="P30" s="133"/>
      <c r="Q30" s="133"/>
      <c r="R30" s="146"/>
      <c r="T30" s="17"/>
      <c r="U30" s="18"/>
      <c r="V30" s="18"/>
      <c r="Y30" s="18"/>
      <c r="Z30" s="18"/>
      <c r="AA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</row>
    <row r="31" spans="1:39" ht="103.5" customHeight="1">
      <c r="A31" s="107">
        <v>277</v>
      </c>
      <c r="B31" s="75" t="s">
        <v>269</v>
      </c>
      <c r="C31" s="87" t="s">
        <v>270</v>
      </c>
      <c r="D31" s="56" t="s">
        <v>365</v>
      </c>
      <c r="E31" s="75" t="s">
        <v>249</v>
      </c>
      <c r="F31" s="22"/>
      <c r="G31" s="13"/>
      <c r="H31" s="26"/>
      <c r="I31" s="60" t="s">
        <v>363</v>
      </c>
      <c r="J31" s="60"/>
      <c r="K31" s="60" t="s">
        <v>364</v>
      </c>
      <c r="L31" s="147">
        <f t="shared" si="1"/>
        <v>3600</v>
      </c>
      <c r="M31" s="134"/>
      <c r="N31" s="134">
        <v>3600</v>
      </c>
      <c r="O31" s="134"/>
      <c r="P31" s="134"/>
      <c r="Q31" s="134"/>
      <c r="R31" s="146"/>
      <c r="T31" s="17"/>
      <c r="U31" s="18"/>
      <c r="V31" s="18"/>
      <c r="Y31" s="18"/>
      <c r="Z31" s="18"/>
      <c r="AA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</row>
    <row r="32" spans="1:39" ht="103.5" customHeight="1">
      <c r="A32" s="107">
        <v>358</v>
      </c>
      <c r="B32" s="75" t="s">
        <v>269</v>
      </c>
      <c r="C32" s="87" t="s">
        <v>270</v>
      </c>
      <c r="D32" s="56" t="s">
        <v>445</v>
      </c>
      <c r="E32" s="75" t="s">
        <v>249</v>
      </c>
      <c r="F32" s="22"/>
      <c r="G32" s="13"/>
      <c r="H32" s="26"/>
      <c r="I32" s="60" t="s">
        <v>443</v>
      </c>
      <c r="J32" s="60"/>
      <c r="K32" s="98" t="s">
        <v>444</v>
      </c>
      <c r="L32" s="143">
        <f t="shared" si="1"/>
        <v>47600</v>
      </c>
      <c r="M32" s="133">
        <v>40000</v>
      </c>
      <c r="N32" s="133"/>
      <c r="O32" s="133"/>
      <c r="P32" s="133"/>
      <c r="Q32" s="133">
        <v>7600</v>
      </c>
      <c r="R32" s="145"/>
      <c r="T32" s="17"/>
      <c r="U32" s="18"/>
      <c r="V32" s="18"/>
      <c r="Y32" s="18"/>
      <c r="Z32" s="18"/>
      <c r="AA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</row>
    <row r="33" spans="1:39" ht="103.5" customHeight="1">
      <c r="A33" s="107">
        <v>358</v>
      </c>
      <c r="B33" s="75" t="s">
        <v>269</v>
      </c>
      <c r="C33" s="87" t="s">
        <v>270</v>
      </c>
      <c r="D33" s="56" t="s">
        <v>447</v>
      </c>
      <c r="E33" s="75" t="s">
        <v>249</v>
      </c>
      <c r="F33" s="22"/>
      <c r="G33" s="13"/>
      <c r="H33" s="26"/>
      <c r="I33" s="60" t="s">
        <v>446</v>
      </c>
      <c r="J33" s="60"/>
      <c r="K33" s="98" t="s">
        <v>458</v>
      </c>
      <c r="L33" s="143">
        <f t="shared" si="1"/>
        <v>21346.451999999997</v>
      </c>
      <c r="M33" s="133">
        <v>17788.71</v>
      </c>
      <c r="N33" s="133"/>
      <c r="O33" s="133"/>
      <c r="P33" s="133"/>
      <c r="Q33" s="133">
        <v>3557.7420000000002</v>
      </c>
      <c r="R33" s="145"/>
      <c r="T33" s="17"/>
      <c r="U33" s="18"/>
      <c r="V33" s="18"/>
      <c r="Y33" s="18"/>
      <c r="Z33" s="18"/>
      <c r="AA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</row>
    <row r="34" spans="1:39" ht="103.5" customHeight="1">
      <c r="A34" s="107">
        <v>358</v>
      </c>
      <c r="B34" s="75" t="s">
        <v>269</v>
      </c>
      <c r="C34" s="87" t="s">
        <v>270</v>
      </c>
      <c r="D34" s="56" t="s">
        <v>449</v>
      </c>
      <c r="E34" s="75" t="s">
        <v>249</v>
      </c>
      <c r="F34" s="22"/>
      <c r="G34" s="13"/>
      <c r="H34" s="26"/>
      <c r="I34" s="60" t="s">
        <v>446</v>
      </c>
      <c r="J34" s="60"/>
      <c r="K34" s="98" t="s">
        <v>458</v>
      </c>
      <c r="L34" s="143">
        <f t="shared" si="1"/>
        <v>133640</v>
      </c>
      <c r="M34" s="133">
        <v>102800</v>
      </c>
      <c r="N34" s="133"/>
      <c r="O34" s="133"/>
      <c r="P34" s="133"/>
      <c r="Q34" s="133">
        <v>30839.999999999996</v>
      </c>
      <c r="R34" s="145"/>
      <c r="T34" s="17"/>
      <c r="U34" s="18"/>
      <c r="V34" s="18"/>
      <c r="Y34" s="18"/>
      <c r="Z34" s="18"/>
      <c r="AA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</row>
    <row r="35" spans="1:39" ht="103.5" customHeight="1">
      <c r="A35" s="107">
        <v>358</v>
      </c>
      <c r="B35" s="75" t="s">
        <v>269</v>
      </c>
      <c r="C35" s="87" t="s">
        <v>270</v>
      </c>
      <c r="D35" s="56" t="s">
        <v>450</v>
      </c>
      <c r="E35" s="75" t="s">
        <v>249</v>
      </c>
      <c r="F35" s="22"/>
      <c r="G35" s="13"/>
      <c r="H35" s="26"/>
      <c r="I35" s="60" t="s">
        <v>446</v>
      </c>
      <c r="J35" s="60"/>
      <c r="K35" s="98" t="s">
        <v>458</v>
      </c>
      <c r="L35" s="143">
        <f t="shared" si="1"/>
        <v>27456</v>
      </c>
      <c r="M35" s="133">
        <v>25740</v>
      </c>
      <c r="N35" s="133"/>
      <c r="O35" s="133"/>
      <c r="P35" s="133"/>
      <c r="Q35" s="133">
        <v>1716</v>
      </c>
      <c r="R35" s="145"/>
      <c r="T35" s="17"/>
      <c r="U35" s="18"/>
      <c r="V35" s="18"/>
      <c r="Y35" s="18"/>
      <c r="Z35" s="18"/>
      <c r="AA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</row>
    <row r="36" spans="1:39" ht="103.5" customHeight="1">
      <c r="A36" s="107">
        <v>358</v>
      </c>
      <c r="B36" s="75" t="s">
        <v>269</v>
      </c>
      <c r="C36" s="87" t="s">
        <v>270</v>
      </c>
      <c r="D36" s="56" t="s">
        <v>451</v>
      </c>
      <c r="E36" s="75" t="s">
        <v>249</v>
      </c>
      <c r="F36" s="22"/>
      <c r="G36" s="13"/>
      <c r="H36" s="26"/>
      <c r="I36" s="60" t="s">
        <v>446</v>
      </c>
      <c r="J36" s="60"/>
      <c r="K36" s="98" t="s">
        <v>458</v>
      </c>
      <c r="L36" s="143">
        <f t="shared" si="1"/>
        <v>109427.5</v>
      </c>
      <c r="M36" s="133">
        <v>93240</v>
      </c>
      <c r="N36" s="133"/>
      <c r="O36" s="133"/>
      <c r="P36" s="133"/>
      <c r="Q36" s="133">
        <v>16187.5</v>
      </c>
      <c r="R36" s="145"/>
      <c r="T36" s="17"/>
      <c r="U36" s="18"/>
      <c r="V36" s="18"/>
      <c r="Y36" s="18"/>
      <c r="Z36" s="18"/>
      <c r="AA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</row>
    <row r="37" spans="1:39" ht="103.5" customHeight="1">
      <c r="A37" s="107">
        <v>358</v>
      </c>
      <c r="B37" s="75" t="s">
        <v>269</v>
      </c>
      <c r="C37" s="87" t="s">
        <v>270</v>
      </c>
      <c r="D37" s="56" t="s">
        <v>452</v>
      </c>
      <c r="E37" s="75" t="s">
        <v>249</v>
      </c>
      <c r="F37" s="22"/>
      <c r="G37" s="13"/>
      <c r="H37" s="26"/>
      <c r="I37" s="60" t="s">
        <v>446</v>
      </c>
      <c r="J37" s="60"/>
      <c r="K37" s="98" t="s">
        <v>458</v>
      </c>
      <c r="L37" s="143">
        <f t="shared" si="1"/>
        <v>40288.5</v>
      </c>
      <c r="M37" s="133">
        <v>30695.999999999996</v>
      </c>
      <c r="N37" s="133"/>
      <c r="O37" s="133"/>
      <c r="P37" s="133"/>
      <c r="Q37" s="133">
        <v>9592.5</v>
      </c>
      <c r="R37" s="145"/>
      <c r="T37" s="17"/>
      <c r="U37" s="18"/>
      <c r="V37" s="18"/>
      <c r="Y37" s="18"/>
      <c r="Z37" s="18"/>
      <c r="AA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</row>
    <row r="38" spans="1:39" ht="103.5" customHeight="1">
      <c r="A38" s="107">
        <v>358</v>
      </c>
      <c r="B38" s="75" t="s">
        <v>269</v>
      </c>
      <c r="C38" s="87" t="s">
        <v>270</v>
      </c>
      <c r="D38" s="56" t="s">
        <v>453</v>
      </c>
      <c r="E38" s="75" t="s">
        <v>249</v>
      </c>
      <c r="F38" s="22"/>
      <c r="G38" s="13"/>
      <c r="H38" s="26"/>
      <c r="I38" s="60" t="s">
        <v>446</v>
      </c>
      <c r="J38" s="60"/>
      <c r="K38" s="98" t="s">
        <v>458</v>
      </c>
      <c r="L38" s="143">
        <f t="shared" si="1"/>
        <v>102102</v>
      </c>
      <c r="M38" s="133">
        <v>92820</v>
      </c>
      <c r="N38" s="133"/>
      <c r="O38" s="133"/>
      <c r="P38" s="133"/>
      <c r="Q38" s="133">
        <v>9282</v>
      </c>
      <c r="R38" s="145"/>
      <c r="T38" s="17"/>
      <c r="U38" s="18"/>
      <c r="V38" s="18"/>
      <c r="Y38" s="18"/>
      <c r="Z38" s="18"/>
      <c r="AA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</row>
    <row r="39" spans="1:39" ht="103.5" customHeight="1">
      <c r="A39" s="107">
        <v>358</v>
      </c>
      <c r="B39" s="75" t="s">
        <v>269</v>
      </c>
      <c r="C39" s="87" t="s">
        <v>270</v>
      </c>
      <c r="D39" s="56" t="s">
        <v>454</v>
      </c>
      <c r="E39" s="75" t="s">
        <v>249</v>
      </c>
      <c r="F39" s="22"/>
      <c r="G39" s="13"/>
      <c r="H39" s="26"/>
      <c r="I39" s="60" t="s">
        <v>446</v>
      </c>
      <c r="J39" s="60"/>
      <c r="K39" s="98" t="s">
        <v>458</v>
      </c>
      <c r="L39" s="143">
        <f t="shared" si="1"/>
        <v>245412</v>
      </c>
      <c r="M39" s="133">
        <v>232580</v>
      </c>
      <c r="N39" s="133"/>
      <c r="O39" s="133"/>
      <c r="P39" s="133"/>
      <c r="Q39" s="133">
        <v>12832</v>
      </c>
      <c r="R39" s="145"/>
      <c r="T39" s="17"/>
      <c r="U39" s="18"/>
      <c r="V39" s="18"/>
      <c r="Y39" s="18"/>
      <c r="Z39" s="18"/>
      <c r="AA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</row>
    <row r="40" spans="1:39" ht="103.5" customHeight="1">
      <c r="A40" s="107">
        <v>358</v>
      </c>
      <c r="B40" s="75" t="s">
        <v>269</v>
      </c>
      <c r="C40" s="87" t="s">
        <v>270</v>
      </c>
      <c r="D40" s="56" t="s">
        <v>455</v>
      </c>
      <c r="E40" s="75" t="s">
        <v>249</v>
      </c>
      <c r="F40" s="22"/>
      <c r="G40" s="13"/>
      <c r="H40" s="26"/>
      <c r="I40" s="60" t="s">
        <v>446</v>
      </c>
      <c r="J40" s="60"/>
      <c r="K40" s="98" t="s">
        <v>458</v>
      </c>
      <c r="L40" s="143">
        <f t="shared" si="1"/>
        <v>478264</v>
      </c>
      <c r="M40" s="133">
        <v>401864</v>
      </c>
      <c r="N40" s="133"/>
      <c r="O40" s="133"/>
      <c r="P40" s="133"/>
      <c r="Q40" s="133">
        <v>76400</v>
      </c>
      <c r="R40" s="145"/>
      <c r="T40" s="17"/>
      <c r="U40" s="18"/>
      <c r="V40" s="18"/>
      <c r="Y40" s="18"/>
      <c r="Z40" s="18"/>
      <c r="AA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</row>
    <row r="41" spans="1:39" ht="103.5" customHeight="1">
      <c r="A41" s="107">
        <v>358</v>
      </c>
      <c r="B41" s="75" t="s">
        <v>269</v>
      </c>
      <c r="C41" s="87" t="s">
        <v>270</v>
      </c>
      <c r="D41" s="56" t="s">
        <v>448</v>
      </c>
      <c r="E41" s="75" t="s">
        <v>249</v>
      </c>
      <c r="F41" s="22"/>
      <c r="G41" s="13"/>
      <c r="H41" s="26"/>
      <c r="I41" s="60" t="s">
        <v>446</v>
      </c>
      <c r="J41" s="60"/>
      <c r="K41" s="98" t="s">
        <v>458</v>
      </c>
      <c r="L41" s="143">
        <f t="shared" si="1"/>
        <v>195.68180000000001</v>
      </c>
      <c r="M41" s="133">
        <v>0</v>
      </c>
      <c r="N41" s="133"/>
      <c r="O41" s="133"/>
      <c r="P41" s="133"/>
      <c r="Q41" s="133">
        <v>195.68180000000001</v>
      </c>
      <c r="R41" s="145"/>
      <c r="T41" s="17"/>
      <c r="U41" s="18"/>
      <c r="V41" s="18"/>
      <c r="Y41" s="18"/>
      <c r="Z41" s="18"/>
      <c r="AA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</row>
    <row r="42" spans="1:39" ht="103.5" customHeight="1">
      <c r="A42" s="107">
        <v>358</v>
      </c>
      <c r="B42" s="75" t="s">
        <v>269</v>
      </c>
      <c r="C42" s="87" t="s">
        <v>270</v>
      </c>
      <c r="D42" s="56" t="s">
        <v>456</v>
      </c>
      <c r="E42" s="75" t="s">
        <v>249</v>
      </c>
      <c r="F42" s="22"/>
      <c r="G42" s="13"/>
      <c r="H42" s="26"/>
      <c r="I42" s="60" t="s">
        <v>446</v>
      </c>
      <c r="J42" s="60"/>
      <c r="K42" s="98" t="s">
        <v>458</v>
      </c>
      <c r="L42" s="143">
        <f t="shared" si="1"/>
        <v>44011.365000000005</v>
      </c>
      <c r="M42" s="133">
        <v>35209.092000000004</v>
      </c>
      <c r="N42" s="133"/>
      <c r="O42" s="133"/>
      <c r="P42" s="133"/>
      <c r="Q42" s="133">
        <v>8802.273000000001</v>
      </c>
      <c r="R42" s="145"/>
      <c r="T42" s="17"/>
      <c r="U42" s="18"/>
      <c r="V42" s="18"/>
      <c r="Y42" s="18"/>
      <c r="Z42" s="18"/>
      <c r="AA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</row>
    <row r="43" spans="1:39" ht="103.5" customHeight="1">
      <c r="A43" s="107">
        <v>358</v>
      </c>
      <c r="B43" s="75" t="s">
        <v>269</v>
      </c>
      <c r="C43" s="87" t="s">
        <v>270</v>
      </c>
      <c r="D43" s="56" t="s">
        <v>457</v>
      </c>
      <c r="E43" s="75" t="s">
        <v>249</v>
      </c>
      <c r="F43" s="22"/>
      <c r="G43" s="13"/>
      <c r="H43" s="26"/>
      <c r="I43" s="60" t="s">
        <v>446</v>
      </c>
      <c r="J43" s="60"/>
      <c r="K43" s="98" t="s">
        <v>458</v>
      </c>
      <c r="L43" s="143">
        <f t="shared" si="1"/>
        <v>4600471.7</v>
      </c>
      <c r="M43" s="133">
        <v>3997196.5</v>
      </c>
      <c r="N43" s="133"/>
      <c r="O43" s="133"/>
      <c r="P43" s="133"/>
      <c r="Q43" s="133">
        <v>603275.19999999995</v>
      </c>
      <c r="R43" s="145"/>
      <c r="T43" s="17"/>
      <c r="U43" s="18"/>
      <c r="V43" s="18"/>
      <c r="Y43" s="18"/>
      <c r="Z43" s="18"/>
      <c r="AA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</row>
    <row r="44" spans="1:39" ht="103.5" customHeight="1">
      <c r="A44" s="107">
        <v>358</v>
      </c>
      <c r="B44" s="75" t="s">
        <v>269</v>
      </c>
      <c r="C44" s="87" t="s">
        <v>270</v>
      </c>
      <c r="D44" s="56" t="s">
        <v>462</v>
      </c>
      <c r="E44" s="75" t="s">
        <v>249</v>
      </c>
      <c r="F44" s="22"/>
      <c r="G44" s="13"/>
      <c r="H44" s="26"/>
      <c r="I44" s="60" t="s">
        <v>459</v>
      </c>
      <c r="J44" s="60"/>
      <c r="K44" s="98" t="s">
        <v>460</v>
      </c>
      <c r="L44" s="143">
        <f t="shared" si="1"/>
        <v>473290</v>
      </c>
      <c r="M44" s="133">
        <v>427975</v>
      </c>
      <c r="N44" s="133"/>
      <c r="O44" s="133"/>
      <c r="P44" s="133"/>
      <c r="Q44" s="133">
        <v>45315</v>
      </c>
      <c r="R44" s="145"/>
      <c r="T44" s="17"/>
      <c r="U44" s="18"/>
      <c r="V44" s="18"/>
      <c r="Y44" s="18"/>
      <c r="Z44" s="18"/>
      <c r="AA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</row>
    <row r="45" spans="1:39" ht="103.5" customHeight="1">
      <c r="A45" s="107">
        <v>358</v>
      </c>
      <c r="B45" s="75" t="s">
        <v>269</v>
      </c>
      <c r="C45" s="87" t="s">
        <v>270</v>
      </c>
      <c r="D45" s="56" t="s">
        <v>463</v>
      </c>
      <c r="E45" s="75" t="s">
        <v>249</v>
      </c>
      <c r="F45" s="22"/>
      <c r="G45" s="13"/>
      <c r="H45" s="26"/>
      <c r="I45" s="60" t="s">
        <v>461</v>
      </c>
      <c r="J45" s="60"/>
      <c r="K45" s="98" t="s">
        <v>468</v>
      </c>
      <c r="L45" s="143">
        <f t="shared" si="1"/>
        <v>1256520</v>
      </c>
      <c r="M45" s="133">
        <v>849000</v>
      </c>
      <c r="N45" s="133"/>
      <c r="O45" s="133"/>
      <c r="P45" s="133"/>
      <c r="Q45" s="133">
        <v>407520</v>
      </c>
      <c r="R45" s="145"/>
      <c r="T45" s="17"/>
      <c r="U45" s="18"/>
      <c r="V45" s="18"/>
      <c r="Y45" s="18"/>
      <c r="Z45" s="18"/>
      <c r="AA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</row>
    <row r="46" spans="1:39" ht="103.5" customHeight="1">
      <c r="A46" s="107">
        <v>358</v>
      </c>
      <c r="B46" s="75" t="s">
        <v>269</v>
      </c>
      <c r="C46" s="87" t="s">
        <v>270</v>
      </c>
      <c r="D46" s="56" t="s">
        <v>464</v>
      </c>
      <c r="E46" s="75" t="s">
        <v>249</v>
      </c>
      <c r="F46" s="22"/>
      <c r="G46" s="13"/>
      <c r="H46" s="26"/>
      <c r="I46" s="60" t="s">
        <v>461</v>
      </c>
      <c r="J46" s="60"/>
      <c r="K46" s="98" t="s">
        <v>468</v>
      </c>
      <c r="L46" s="143">
        <f t="shared" si="1"/>
        <v>418652.5</v>
      </c>
      <c r="M46" s="133">
        <v>381750</v>
      </c>
      <c r="N46" s="133"/>
      <c r="O46" s="133"/>
      <c r="P46" s="133"/>
      <c r="Q46" s="133">
        <v>36902.5</v>
      </c>
      <c r="R46" s="145"/>
      <c r="T46" s="17"/>
      <c r="U46" s="18"/>
      <c r="V46" s="18"/>
      <c r="Y46" s="18"/>
      <c r="Z46" s="18"/>
      <c r="AA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</row>
    <row r="47" spans="1:39" ht="103.5" customHeight="1">
      <c r="A47" s="107">
        <v>358</v>
      </c>
      <c r="B47" s="75" t="s">
        <v>269</v>
      </c>
      <c r="C47" s="87" t="s">
        <v>270</v>
      </c>
      <c r="D47" s="56" t="s">
        <v>465</v>
      </c>
      <c r="E47" s="75" t="s">
        <v>249</v>
      </c>
      <c r="F47" s="22"/>
      <c r="G47" s="13"/>
      <c r="H47" s="26"/>
      <c r="I47" s="60" t="s">
        <v>461</v>
      </c>
      <c r="J47" s="60"/>
      <c r="K47" s="98" t="s">
        <v>468</v>
      </c>
      <c r="L47" s="143">
        <f t="shared" si="1"/>
        <v>1439204</v>
      </c>
      <c r="M47" s="133">
        <v>1141144</v>
      </c>
      <c r="N47" s="133"/>
      <c r="O47" s="133"/>
      <c r="P47" s="133"/>
      <c r="Q47" s="133">
        <v>298060</v>
      </c>
      <c r="R47" s="145"/>
      <c r="T47" s="17"/>
      <c r="U47" s="18"/>
      <c r="V47" s="18"/>
      <c r="Y47" s="18"/>
      <c r="Z47" s="18"/>
      <c r="AA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</row>
    <row r="48" spans="1:39" ht="103.5" customHeight="1">
      <c r="A48" s="107">
        <v>358</v>
      </c>
      <c r="B48" s="75" t="s">
        <v>269</v>
      </c>
      <c r="C48" s="87" t="s">
        <v>270</v>
      </c>
      <c r="D48" s="56" t="s">
        <v>466</v>
      </c>
      <c r="E48" s="75" t="s">
        <v>249</v>
      </c>
      <c r="F48" s="22"/>
      <c r="G48" s="13"/>
      <c r="H48" s="26"/>
      <c r="I48" s="60" t="s">
        <v>461</v>
      </c>
      <c r="J48" s="60"/>
      <c r="K48" s="98" t="s">
        <v>468</v>
      </c>
      <c r="L48" s="143">
        <f t="shared" si="1"/>
        <v>1117274</v>
      </c>
      <c r="M48" s="133">
        <v>970365.99999999988</v>
      </c>
      <c r="N48" s="133"/>
      <c r="O48" s="133"/>
      <c r="P48" s="133"/>
      <c r="Q48" s="133">
        <v>146908</v>
      </c>
      <c r="R48" s="145"/>
      <c r="T48" s="17"/>
      <c r="U48" s="18"/>
      <c r="V48" s="18"/>
      <c r="Y48" s="18"/>
      <c r="Z48" s="18"/>
      <c r="AA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</row>
    <row r="49" spans="1:39" ht="103.5" customHeight="1">
      <c r="A49" s="107">
        <v>358</v>
      </c>
      <c r="B49" s="75" t="s">
        <v>269</v>
      </c>
      <c r="C49" s="87" t="s">
        <v>270</v>
      </c>
      <c r="D49" s="56" t="s">
        <v>467</v>
      </c>
      <c r="E49" s="75" t="s">
        <v>249</v>
      </c>
      <c r="F49" s="22"/>
      <c r="G49" s="13"/>
      <c r="H49" s="26"/>
      <c r="I49" s="60" t="s">
        <v>461</v>
      </c>
      <c r="J49" s="60"/>
      <c r="K49" s="98" t="s">
        <v>468</v>
      </c>
      <c r="L49" s="143">
        <f t="shared" si="1"/>
        <v>3830172</v>
      </c>
      <c r="M49" s="133">
        <v>3275805</v>
      </c>
      <c r="N49" s="133"/>
      <c r="O49" s="133"/>
      <c r="P49" s="133"/>
      <c r="Q49" s="133">
        <v>554367</v>
      </c>
      <c r="R49" s="145"/>
      <c r="T49" s="17"/>
      <c r="U49" s="18"/>
      <c r="V49" s="18"/>
      <c r="Y49" s="18"/>
      <c r="Z49" s="18"/>
      <c r="AA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</row>
    <row r="50" spans="1:39" ht="103.5" customHeight="1">
      <c r="A50" s="107">
        <v>358</v>
      </c>
      <c r="B50" s="75" t="s">
        <v>269</v>
      </c>
      <c r="C50" s="87" t="s">
        <v>270</v>
      </c>
      <c r="D50" s="56" t="s">
        <v>470</v>
      </c>
      <c r="E50" s="75" t="s">
        <v>249</v>
      </c>
      <c r="F50" s="22"/>
      <c r="G50" s="13"/>
      <c r="H50" s="26"/>
      <c r="I50" s="60" t="s">
        <v>469</v>
      </c>
      <c r="J50" s="60"/>
      <c r="K50" s="98" t="s">
        <v>475</v>
      </c>
      <c r="L50" s="143">
        <f t="shared" si="1"/>
        <v>4350000</v>
      </c>
      <c r="M50" s="133">
        <v>3850000</v>
      </c>
      <c r="N50" s="133"/>
      <c r="O50" s="133"/>
      <c r="P50" s="133"/>
      <c r="Q50" s="133">
        <v>500000</v>
      </c>
      <c r="R50" s="145"/>
      <c r="T50" s="17"/>
      <c r="U50" s="18"/>
      <c r="V50" s="18"/>
      <c r="Y50" s="18"/>
      <c r="Z50" s="18"/>
      <c r="AA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</row>
    <row r="51" spans="1:39" ht="103.5" customHeight="1">
      <c r="A51" s="107">
        <v>358</v>
      </c>
      <c r="B51" s="75" t="s">
        <v>269</v>
      </c>
      <c r="C51" s="87" t="s">
        <v>270</v>
      </c>
      <c r="D51" s="56" t="s">
        <v>471</v>
      </c>
      <c r="E51" s="75" t="s">
        <v>249</v>
      </c>
      <c r="F51" s="22"/>
      <c r="G51" s="13"/>
      <c r="H51" s="26"/>
      <c r="I51" s="60" t="s">
        <v>469</v>
      </c>
      <c r="J51" s="60"/>
      <c r="K51" s="98" t="s">
        <v>475</v>
      </c>
      <c r="L51" s="143">
        <f t="shared" si="1"/>
        <v>2970</v>
      </c>
      <c r="M51" s="133">
        <v>2700</v>
      </c>
      <c r="N51" s="133"/>
      <c r="O51" s="133"/>
      <c r="P51" s="133"/>
      <c r="Q51" s="133">
        <v>270</v>
      </c>
      <c r="R51" s="145"/>
      <c r="T51" s="17"/>
      <c r="U51" s="18"/>
      <c r="V51" s="18"/>
      <c r="Y51" s="18"/>
      <c r="Z51" s="18"/>
      <c r="AA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</row>
    <row r="52" spans="1:39" ht="103.5" customHeight="1">
      <c r="A52" s="107">
        <v>358</v>
      </c>
      <c r="B52" s="75" t="s">
        <v>269</v>
      </c>
      <c r="C52" s="87" t="s">
        <v>270</v>
      </c>
      <c r="D52" s="56" t="s">
        <v>472</v>
      </c>
      <c r="E52" s="75" t="s">
        <v>249</v>
      </c>
      <c r="F52" s="22"/>
      <c r="G52" s="13"/>
      <c r="H52" s="26"/>
      <c r="I52" s="60" t="s">
        <v>469</v>
      </c>
      <c r="J52" s="60"/>
      <c r="K52" s="98" t="s">
        <v>475</v>
      </c>
      <c r="L52" s="143">
        <f t="shared" si="1"/>
        <v>10050</v>
      </c>
      <c r="M52" s="133">
        <v>8375</v>
      </c>
      <c r="N52" s="133"/>
      <c r="O52" s="133"/>
      <c r="P52" s="133"/>
      <c r="Q52" s="133">
        <v>1675</v>
      </c>
      <c r="R52" s="145"/>
      <c r="T52" s="17"/>
      <c r="U52" s="18"/>
      <c r="V52" s="18"/>
      <c r="Y52" s="18"/>
      <c r="Z52" s="18"/>
      <c r="AA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</row>
    <row r="53" spans="1:39" ht="103.5" customHeight="1">
      <c r="A53" s="107">
        <v>358</v>
      </c>
      <c r="B53" s="75" t="s">
        <v>269</v>
      </c>
      <c r="C53" s="87" t="s">
        <v>270</v>
      </c>
      <c r="D53" s="56" t="s">
        <v>473</v>
      </c>
      <c r="E53" s="75" t="s">
        <v>249</v>
      </c>
      <c r="F53" s="22"/>
      <c r="G53" s="13"/>
      <c r="H53" s="26"/>
      <c r="I53" s="60" t="s">
        <v>469</v>
      </c>
      <c r="J53" s="60"/>
      <c r="K53" s="98" t="s">
        <v>475</v>
      </c>
      <c r="L53" s="143">
        <f t="shared" si="1"/>
        <v>3102001.41</v>
      </c>
      <c r="M53" s="133">
        <v>2640001.2000000002</v>
      </c>
      <c r="N53" s="133"/>
      <c r="O53" s="133"/>
      <c r="P53" s="133"/>
      <c r="Q53" s="133">
        <v>462000.21</v>
      </c>
      <c r="R53" s="145"/>
      <c r="T53" s="17"/>
      <c r="U53" s="18"/>
      <c r="V53" s="18"/>
      <c r="Y53" s="18"/>
      <c r="Z53" s="18"/>
      <c r="AA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</row>
    <row r="54" spans="1:39" ht="103.5" customHeight="1">
      <c r="A54" s="107">
        <v>358</v>
      </c>
      <c r="B54" s="75" t="s">
        <v>269</v>
      </c>
      <c r="C54" s="87" t="s">
        <v>270</v>
      </c>
      <c r="D54" s="56" t="s">
        <v>474</v>
      </c>
      <c r="E54" s="75" t="s">
        <v>249</v>
      </c>
      <c r="F54" s="22"/>
      <c r="G54" s="13"/>
      <c r="H54" s="26"/>
      <c r="I54" s="60" t="s">
        <v>469</v>
      </c>
      <c r="J54" s="60"/>
      <c r="K54" s="98" t="s">
        <v>475</v>
      </c>
      <c r="L54" s="143">
        <f t="shared" si="1"/>
        <v>1421200.6459999999</v>
      </c>
      <c r="M54" s="133">
        <v>1122000.51</v>
      </c>
      <c r="N54" s="133"/>
      <c r="O54" s="133"/>
      <c r="P54" s="133"/>
      <c r="Q54" s="133">
        <v>299200.136</v>
      </c>
      <c r="R54" s="145"/>
      <c r="T54" s="17"/>
      <c r="U54" s="18"/>
      <c r="V54" s="18"/>
      <c r="Y54" s="18"/>
      <c r="Z54" s="18"/>
      <c r="AA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</row>
    <row r="55" spans="1:39" ht="103.5" customHeight="1">
      <c r="A55" s="107">
        <v>358</v>
      </c>
      <c r="B55" s="75" t="s">
        <v>269</v>
      </c>
      <c r="C55" s="87" t="s">
        <v>270</v>
      </c>
      <c r="D55" s="56" t="s">
        <v>477</v>
      </c>
      <c r="E55" s="75" t="s">
        <v>249</v>
      </c>
      <c r="F55" s="22"/>
      <c r="G55" s="13"/>
      <c r="H55" s="26"/>
      <c r="I55" s="60" t="s">
        <v>476</v>
      </c>
      <c r="J55" s="60"/>
      <c r="K55" s="98" t="s">
        <v>483</v>
      </c>
      <c r="L55" s="143">
        <f t="shared" si="1"/>
        <v>1355544</v>
      </c>
      <c r="M55" s="133">
        <v>1157720</v>
      </c>
      <c r="N55" s="133"/>
      <c r="O55" s="133"/>
      <c r="P55" s="133"/>
      <c r="Q55" s="133">
        <v>197824</v>
      </c>
      <c r="R55" s="145"/>
      <c r="T55" s="17"/>
      <c r="U55" s="18"/>
      <c r="V55" s="18"/>
      <c r="Y55" s="18"/>
      <c r="Z55" s="18"/>
      <c r="AA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</row>
    <row r="56" spans="1:39" ht="103.5" customHeight="1">
      <c r="A56" s="107">
        <v>358</v>
      </c>
      <c r="B56" s="75" t="s">
        <v>269</v>
      </c>
      <c r="C56" s="87" t="s">
        <v>270</v>
      </c>
      <c r="D56" s="56" t="s">
        <v>478</v>
      </c>
      <c r="E56" s="75" t="s">
        <v>249</v>
      </c>
      <c r="F56" s="22"/>
      <c r="G56" s="13"/>
      <c r="H56" s="26"/>
      <c r="I56" s="60" t="s">
        <v>476</v>
      </c>
      <c r="J56" s="60"/>
      <c r="K56" s="98" t="s">
        <v>483</v>
      </c>
      <c r="L56" s="143">
        <f t="shared" si="1"/>
        <v>135.29999999999998</v>
      </c>
      <c r="M56" s="133">
        <v>0</v>
      </c>
      <c r="N56" s="133"/>
      <c r="O56" s="133"/>
      <c r="P56" s="133"/>
      <c r="Q56" s="133">
        <v>135.29999999999998</v>
      </c>
      <c r="R56" s="145"/>
      <c r="T56" s="17"/>
      <c r="U56" s="18"/>
      <c r="V56" s="18"/>
      <c r="Y56" s="18"/>
      <c r="Z56" s="18"/>
      <c r="AA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</row>
    <row r="57" spans="1:39" ht="103.5" customHeight="1">
      <c r="A57" s="107">
        <v>358</v>
      </c>
      <c r="B57" s="75" t="s">
        <v>269</v>
      </c>
      <c r="C57" s="87" t="s">
        <v>270</v>
      </c>
      <c r="D57" s="56" t="s">
        <v>479</v>
      </c>
      <c r="E57" s="75" t="s">
        <v>249</v>
      </c>
      <c r="F57" s="22"/>
      <c r="G57" s="13"/>
      <c r="H57" s="26"/>
      <c r="I57" s="60" t="s">
        <v>476</v>
      </c>
      <c r="J57" s="60"/>
      <c r="K57" s="98" t="s">
        <v>483</v>
      </c>
      <c r="L57" s="143">
        <f t="shared" si="1"/>
        <v>188410</v>
      </c>
      <c r="M57" s="133">
        <v>166000</v>
      </c>
      <c r="N57" s="133"/>
      <c r="O57" s="133"/>
      <c r="P57" s="133"/>
      <c r="Q57" s="133">
        <v>22410.000000000004</v>
      </c>
      <c r="R57" s="145"/>
      <c r="T57" s="17"/>
      <c r="U57" s="18"/>
      <c r="V57" s="18"/>
      <c r="Y57" s="18"/>
      <c r="Z57" s="18"/>
      <c r="AA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</row>
    <row r="58" spans="1:39" ht="103.5" customHeight="1">
      <c r="A58" s="107">
        <v>358</v>
      </c>
      <c r="B58" s="75" t="s">
        <v>269</v>
      </c>
      <c r="C58" s="87" t="s">
        <v>270</v>
      </c>
      <c r="D58" s="56" t="s">
        <v>480</v>
      </c>
      <c r="E58" s="75" t="s">
        <v>249</v>
      </c>
      <c r="F58" s="22"/>
      <c r="G58" s="13"/>
      <c r="H58" s="26"/>
      <c r="I58" s="60" t="s">
        <v>476</v>
      </c>
      <c r="J58" s="60"/>
      <c r="K58" s="98" t="s">
        <v>483</v>
      </c>
      <c r="L58" s="143">
        <f t="shared" si="1"/>
        <v>1446400</v>
      </c>
      <c r="M58" s="133">
        <v>1265600</v>
      </c>
      <c r="N58" s="133"/>
      <c r="O58" s="133"/>
      <c r="P58" s="133"/>
      <c r="Q58" s="133">
        <v>180800</v>
      </c>
      <c r="R58" s="145"/>
      <c r="T58" s="17"/>
      <c r="U58" s="18"/>
      <c r="V58" s="18"/>
      <c r="Y58" s="18"/>
      <c r="Z58" s="18"/>
      <c r="AA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</row>
    <row r="59" spans="1:39" ht="103.5" customHeight="1">
      <c r="A59" s="107">
        <v>358</v>
      </c>
      <c r="B59" s="75" t="s">
        <v>269</v>
      </c>
      <c r="C59" s="87" t="s">
        <v>270</v>
      </c>
      <c r="D59" s="56" t="s">
        <v>481</v>
      </c>
      <c r="E59" s="75" t="s">
        <v>249</v>
      </c>
      <c r="F59" s="22"/>
      <c r="G59" s="13"/>
      <c r="H59" s="26"/>
      <c r="I59" s="60" t="s">
        <v>476</v>
      </c>
      <c r="J59" s="60"/>
      <c r="K59" s="98" t="s">
        <v>483</v>
      </c>
      <c r="L59" s="143">
        <f t="shared" si="1"/>
        <v>387750</v>
      </c>
      <c r="M59" s="133">
        <v>330000</v>
      </c>
      <c r="N59" s="133"/>
      <c r="O59" s="133"/>
      <c r="P59" s="133"/>
      <c r="Q59" s="133">
        <v>57750</v>
      </c>
      <c r="R59" s="145"/>
      <c r="T59" s="17"/>
      <c r="U59" s="18"/>
      <c r="V59" s="18"/>
      <c r="Y59" s="18"/>
      <c r="Z59" s="18"/>
      <c r="AA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</row>
    <row r="60" spans="1:39" ht="103.5" customHeight="1">
      <c r="A60" s="107">
        <v>358</v>
      </c>
      <c r="B60" s="75" t="s">
        <v>269</v>
      </c>
      <c r="C60" s="87" t="s">
        <v>270</v>
      </c>
      <c r="D60" s="56" t="s">
        <v>482</v>
      </c>
      <c r="E60" s="75" t="s">
        <v>249</v>
      </c>
      <c r="F60" s="22"/>
      <c r="G60" s="13"/>
      <c r="H60" s="26"/>
      <c r="I60" s="60" t="s">
        <v>476</v>
      </c>
      <c r="J60" s="60"/>
      <c r="K60" s="98" t="s">
        <v>483</v>
      </c>
      <c r="L60" s="143">
        <f t="shared" si="1"/>
        <v>3855.5</v>
      </c>
      <c r="M60" s="133">
        <v>2804</v>
      </c>
      <c r="N60" s="133"/>
      <c r="O60" s="133"/>
      <c r="P60" s="133"/>
      <c r="Q60" s="133">
        <v>1051.5</v>
      </c>
      <c r="R60" s="145"/>
      <c r="T60" s="17"/>
      <c r="U60" s="18"/>
      <c r="V60" s="18"/>
      <c r="Y60" s="18"/>
      <c r="Z60" s="18"/>
      <c r="AA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</row>
    <row r="61" spans="1:39" ht="103.5" customHeight="1">
      <c r="A61" s="107">
        <v>358</v>
      </c>
      <c r="B61" s="75" t="s">
        <v>269</v>
      </c>
      <c r="C61" s="87" t="s">
        <v>270</v>
      </c>
      <c r="D61" s="56" t="s">
        <v>486</v>
      </c>
      <c r="E61" s="75" t="s">
        <v>249</v>
      </c>
      <c r="F61" s="22"/>
      <c r="G61" s="13"/>
      <c r="H61" s="26"/>
      <c r="I61" s="60" t="s">
        <v>484</v>
      </c>
      <c r="J61" s="60"/>
      <c r="K61" s="98" t="s">
        <v>485</v>
      </c>
      <c r="L61" s="143">
        <f t="shared" si="1"/>
        <v>49599</v>
      </c>
      <c r="M61" s="133">
        <v>45090</v>
      </c>
      <c r="N61" s="133"/>
      <c r="O61" s="133"/>
      <c r="P61" s="133"/>
      <c r="Q61" s="133">
        <v>4509</v>
      </c>
      <c r="R61" s="145"/>
      <c r="T61" s="17"/>
      <c r="U61" s="18"/>
      <c r="V61" s="18"/>
      <c r="Y61" s="18"/>
      <c r="Z61" s="18"/>
      <c r="AA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</row>
    <row r="62" spans="1:39" ht="103.5" customHeight="1">
      <c r="A62" s="107">
        <v>358</v>
      </c>
      <c r="B62" s="75" t="s">
        <v>269</v>
      </c>
      <c r="C62" s="87" t="s">
        <v>270</v>
      </c>
      <c r="D62" s="56" t="s">
        <v>487</v>
      </c>
      <c r="E62" s="75" t="s">
        <v>249</v>
      </c>
      <c r="F62" s="22"/>
      <c r="G62" s="13"/>
      <c r="H62" s="26"/>
      <c r="I62" s="60" t="s">
        <v>446</v>
      </c>
      <c r="J62" s="60"/>
      <c r="K62" s="98" t="s">
        <v>458</v>
      </c>
      <c r="L62" s="143">
        <f t="shared" si="1"/>
        <v>126000</v>
      </c>
      <c r="M62" s="133">
        <v>108000</v>
      </c>
      <c r="N62" s="133"/>
      <c r="O62" s="133"/>
      <c r="P62" s="133"/>
      <c r="Q62" s="133">
        <v>18000</v>
      </c>
      <c r="R62" s="145"/>
      <c r="T62" s="17"/>
      <c r="U62" s="18"/>
      <c r="V62" s="18"/>
      <c r="Y62" s="18"/>
      <c r="Z62" s="18"/>
      <c r="AA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</row>
    <row r="63" spans="1:39" ht="103.5" customHeight="1">
      <c r="A63" s="107">
        <v>358</v>
      </c>
      <c r="B63" s="75" t="s">
        <v>269</v>
      </c>
      <c r="C63" s="87" t="s">
        <v>270</v>
      </c>
      <c r="D63" s="56" t="s">
        <v>488</v>
      </c>
      <c r="E63" s="75" t="s">
        <v>249</v>
      </c>
      <c r="F63" s="22"/>
      <c r="G63" s="13"/>
      <c r="H63" s="26"/>
      <c r="I63" s="60" t="s">
        <v>446</v>
      </c>
      <c r="J63" s="60"/>
      <c r="K63" s="98" t="s">
        <v>458</v>
      </c>
      <c r="L63" s="143">
        <f t="shared" si="1"/>
        <v>77870</v>
      </c>
      <c r="M63" s="133">
        <v>65890</v>
      </c>
      <c r="N63" s="133"/>
      <c r="O63" s="133"/>
      <c r="P63" s="133"/>
      <c r="Q63" s="133">
        <v>11980</v>
      </c>
      <c r="R63" s="145"/>
      <c r="T63" s="17"/>
      <c r="U63" s="18"/>
      <c r="V63" s="18"/>
      <c r="Y63" s="18"/>
      <c r="Z63" s="18"/>
      <c r="AA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</row>
    <row r="64" spans="1:39" ht="103.5" customHeight="1">
      <c r="A64" s="107">
        <v>358</v>
      </c>
      <c r="B64" s="75" t="s">
        <v>269</v>
      </c>
      <c r="C64" s="87" t="s">
        <v>270</v>
      </c>
      <c r="D64" s="56" t="s">
        <v>489</v>
      </c>
      <c r="E64" s="75" t="s">
        <v>249</v>
      </c>
      <c r="F64" s="22"/>
      <c r="G64" s="13"/>
      <c r="H64" s="26"/>
      <c r="I64" s="60" t="s">
        <v>446</v>
      </c>
      <c r="J64" s="60"/>
      <c r="K64" s="98" t="s">
        <v>458</v>
      </c>
      <c r="L64" s="143">
        <f t="shared" si="1"/>
        <v>3909888.3659999995</v>
      </c>
      <c r="M64" s="133">
        <v>3385109.8389999997</v>
      </c>
      <c r="N64" s="133"/>
      <c r="O64" s="133"/>
      <c r="P64" s="133"/>
      <c r="Q64" s="133">
        <v>524778.527</v>
      </c>
      <c r="R64" s="145"/>
      <c r="T64" s="17"/>
      <c r="U64" s="18"/>
      <c r="V64" s="18"/>
      <c r="Y64" s="18"/>
      <c r="Z64" s="18"/>
      <c r="AA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</row>
    <row r="65" spans="1:39" ht="103.5" customHeight="1">
      <c r="A65" s="107">
        <v>358</v>
      </c>
      <c r="B65" s="75" t="s">
        <v>269</v>
      </c>
      <c r="C65" s="87" t="s">
        <v>270</v>
      </c>
      <c r="D65" s="56" t="s">
        <v>490</v>
      </c>
      <c r="E65" s="75" t="s">
        <v>249</v>
      </c>
      <c r="F65" s="22"/>
      <c r="G65" s="13"/>
      <c r="H65" s="26"/>
      <c r="I65" s="60" t="s">
        <v>461</v>
      </c>
      <c r="J65" s="60"/>
      <c r="K65" s="98" t="s">
        <v>468</v>
      </c>
      <c r="L65" s="143">
        <f t="shared" si="1"/>
        <v>1915155</v>
      </c>
      <c r="M65" s="133">
        <v>1661550</v>
      </c>
      <c r="N65" s="133"/>
      <c r="O65" s="133"/>
      <c r="P65" s="133"/>
      <c r="Q65" s="133">
        <v>253605</v>
      </c>
      <c r="R65" s="145"/>
      <c r="T65" s="17"/>
      <c r="U65" s="18"/>
      <c r="V65" s="18"/>
      <c r="Y65" s="18"/>
      <c r="Z65" s="18"/>
      <c r="AA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</row>
    <row r="66" spans="1:39" ht="103.5" customHeight="1">
      <c r="A66" s="107">
        <v>358</v>
      </c>
      <c r="B66" s="75" t="s">
        <v>269</v>
      </c>
      <c r="C66" s="87" t="s">
        <v>270</v>
      </c>
      <c r="D66" s="56" t="s">
        <v>491</v>
      </c>
      <c r="E66" s="75" t="s">
        <v>249</v>
      </c>
      <c r="F66" s="22"/>
      <c r="G66" s="13"/>
      <c r="H66" s="26"/>
      <c r="I66" s="60" t="s">
        <v>476</v>
      </c>
      <c r="J66" s="60"/>
      <c r="K66" s="98" t="s">
        <v>483</v>
      </c>
      <c r="L66" s="143">
        <f t="shared" si="1"/>
        <v>21660</v>
      </c>
      <c r="M66" s="133">
        <v>17100</v>
      </c>
      <c r="N66" s="133"/>
      <c r="O66" s="133"/>
      <c r="P66" s="133"/>
      <c r="Q66" s="133">
        <v>4560</v>
      </c>
      <c r="R66" s="145"/>
      <c r="T66" s="17"/>
      <c r="U66" s="18"/>
      <c r="V66" s="18"/>
      <c r="Y66" s="18"/>
      <c r="Z66" s="18"/>
      <c r="AA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</row>
    <row r="67" spans="1:39" ht="103.5" customHeight="1">
      <c r="A67" s="107">
        <v>358</v>
      </c>
      <c r="B67" s="75" t="s">
        <v>269</v>
      </c>
      <c r="C67" s="87" t="s">
        <v>270</v>
      </c>
      <c r="D67" s="56" t="s">
        <v>492</v>
      </c>
      <c r="E67" s="75" t="s">
        <v>249</v>
      </c>
      <c r="F67" s="22"/>
      <c r="G67" s="13"/>
      <c r="H67" s="26"/>
      <c r="I67" s="60" t="s">
        <v>476</v>
      </c>
      <c r="J67" s="60"/>
      <c r="K67" s="98" t="s">
        <v>483</v>
      </c>
      <c r="L67" s="143">
        <f t="shared" si="1"/>
        <v>77920</v>
      </c>
      <c r="M67" s="133">
        <v>66232</v>
      </c>
      <c r="N67" s="133"/>
      <c r="O67" s="133"/>
      <c r="P67" s="133"/>
      <c r="Q67" s="133">
        <v>11688</v>
      </c>
      <c r="R67" s="145"/>
      <c r="T67" s="17"/>
      <c r="U67" s="18"/>
      <c r="V67" s="18"/>
      <c r="Y67" s="18"/>
      <c r="Z67" s="18"/>
      <c r="AA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</row>
    <row r="68" spans="1:39" ht="103.5" customHeight="1">
      <c r="A68" s="107">
        <v>358</v>
      </c>
      <c r="B68" s="75" t="s">
        <v>269</v>
      </c>
      <c r="C68" s="87" t="s">
        <v>270</v>
      </c>
      <c r="D68" s="56" t="s">
        <v>493</v>
      </c>
      <c r="E68" s="75" t="s">
        <v>249</v>
      </c>
      <c r="F68" s="22"/>
      <c r="G68" s="13"/>
      <c r="H68" s="26"/>
      <c r="I68" s="60" t="s">
        <v>476</v>
      </c>
      <c r="J68" s="60"/>
      <c r="K68" s="98" t="s">
        <v>483</v>
      </c>
      <c r="L68" s="143">
        <f t="shared" si="1"/>
        <v>57640</v>
      </c>
      <c r="M68" s="133">
        <v>50435</v>
      </c>
      <c r="N68" s="133"/>
      <c r="O68" s="133"/>
      <c r="P68" s="133"/>
      <c r="Q68" s="133">
        <v>7205</v>
      </c>
      <c r="R68" s="145"/>
      <c r="T68" s="17"/>
      <c r="U68" s="18"/>
      <c r="V68" s="18"/>
      <c r="Y68" s="18"/>
      <c r="Z68" s="18"/>
      <c r="AA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</row>
    <row r="69" spans="1:39" ht="103.5" customHeight="1">
      <c r="A69" s="107">
        <v>373</v>
      </c>
      <c r="B69" s="75" t="s">
        <v>269</v>
      </c>
      <c r="C69" s="87" t="s">
        <v>270</v>
      </c>
      <c r="D69" s="56" t="s">
        <v>279</v>
      </c>
      <c r="E69" s="75" t="s">
        <v>249</v>
      </c>
      <c r="F69" s="22"/>
      <c r="G69" s="13"/>
      <c r="H69" s="26"/>
      <c r="I69" s="29" t="s">
        <v>280</v>
      </c>
      <c r="J69" s="18"/>
      <c r="K69" s="99" t="s">
        <v>281</v>
      </c>
      <c r="L69" s="148">
        <f>SUM(M69:Q69)</f>
        <v>35340</v>
      </c>
      <c r="M69" s="133"/>
      <c r="N69" s="133">
        <v>35340</v>
      </c>
      <c r="O69" s="133"/>
      <c r="P69" s="133"/>
      <c r="Q69" s="133"/>
      <c r="R69" s="149"/>
      <c r="T69" s="17"/>
      <c r="U69" s="18"/>
      <c r="V69" s="18"/>
      <c r="Y69" s="18"/>
      <c r="Z69" s="18"/>
      <c r="AA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</row>
    <row r="70" spans="1:39" ht="103.5" customHeight="1">
      <c r="A70" s="107">
        <v>446</v>
      </c>
      <c r="B70" s="75" t="s">
        <v>269</v>
      </c>
      <c r="C70" s="87" t="s">
        <v>270</v>
      </c>
      <c r="D70" s="56" t="s">
        <v>282</v>
      </c>
      <c r="E70" s="75" t="s">
        <v>249</v>
      </c>
      <c r="F70" s="28"/>
      <c r="G70" s="29"/>
      <c r="H70" s="30"/>
      <c r="I70" s="13" t="s">
        <v>284</v>
      </c>
      <c r="J70" s="23"/>
      <c r="K70" s="32" t="s">
        <v>286</v>
      </c>
      <c r="L70" s="148">
        <v>963120</v>
      </c>
      <c r="M70" s="133">
        <v>728700</v>
      </c>
      <c r="N70" s="133">
        <v>166800</v>
      </c>
      <c r="O70" s="133"/>
      <c r="P70" s="133"/>
      <c r="Q70" s="133">
        <v>67620</v>
      </c>
      <c r="R70" s="150"/>
      <c r="T70" s="17"/>
      <c r="U70" s="18"/>
      <c r="V70" s="18"/>
      <c r="Y70" s="18"/>
      <c r="Z70" s="18"/>
      <c r="AA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</row>
    <row r="71" spans="1:39" ht="103.5" customHeight="1">
      <c r="A71" s="107">
        <v>446</v>
      </c>
      <c r="B71" s="75" t="s">
        <v>269</v>
      </c>
      <c r="C71" s="87" t="s">
        <v>270</v>
      </c>
      <c r="D71" s="56" t="s">
        <v>283</v>
      </c>
      <c r="E71" s="75" t="s">
        <v>249</v>
      </c>
      <c r="F71" s="22"/>
      <c r="G71" s="13"/>
      <c r="H71" s="26"/>
      <c r="I71" s="13" t="s">
        <v>285</v>
      </c>
      <c r="J71" s="23"/>
      <c r="K71" s="24" t="s">
        <v>287</v>
      </c>
      <c r="L71" s="151">
        <v>166830</v>
      </c>
      <c r="M71" s="136"/>
      <c r="N71" s="151">
        <v>117250</v>
      </c>
      <c r="O71" s="136">
        <v>26130</v>
      </c>
      <c r="P71" s="136"/>
      <c r="Q71" s="152">
        <v>23450</v>
      </c>
      <c r="R71" s="138"/>
      <c r="T71" s="17"/>
      <c r="U71" s="18"/>
      <c r="V71" s="18"/>
      <c r="Y71" s="18"/>
      <c r="Z71" s="18"/>
      <c r="AA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</row>
    <row r="72" spans="1:39" ht="103.5" customHeight="1">
      <c r="A72" s="107">
        <v>423</v>
      </c>
      <c r="B72" s="75" t="s">
        <v>269</v>
      </c>
      <c r="C72" s="87" t="s">
        <v>270</v>
      </c>
      <c r="D72" s="56" t="s">
        <v>288</v>
      </c>
      <c r="E72" s="75" t="s">
        <v>249</v>
      </c>
      <c r="F72" s="22"/>
      <c r="G72" s="13"/>
      <c r="H72" s="26"/>
      <c r="I72" s="13" t="s">
        <v>291</v>
      </c>
      <c r="J72" s="23"/>
      <c r="K72" s="73" t="s">
        <v>292</v>
      </c>
      <c r="L72" s="140">
        <v>3767.2</v>
      </c>
      <c r="M72" s="51">
        <v>2825.4</v>
      </c>
      <c r="N72" s="51"/>
      <c r="O72" s="51">
        <v>941.8</v>
      </c>
      <c r="P72" s="51"/>
      <c r="Q72" s="50"/>
      <c r="R72" s="138"/>
      <c r="T72" s="17"/>
      <c r="U72" s="18"/>
      <c r="V72" s="18"/>
      <c r="Y72" s="18"/>
      <c r="Z72" s="18"/>
      <c r="AA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</row>
    <row r="73" spans="1:39" ht="103.5" customHeight="1">
      <c r="A73" s="107">
        <v>423</v>
      </c>
      <c r="B73" s="75" t="s">
        <v>269</v>
      </c>
      <c r="C73" s="87" t="s">
        <v>270</v>
      </c>
      <c r="D73" s="56" t="s">
        <v>289</v>
      </c>
      <c r="E73" s="75" t="s">
        <v>249</v>
      </c>
      <c r="F73" s="16"/>
      <c r="G73" s="24"/>
      <c r="H73" s="32"/>
      <c r="I73" s="13" t="s">
        <v>291</v>
      </c>
      <c r="J73" s="23"/>
      <c r="K73" s="73" t="s">
        <v>292</v>
      </c>
      <c r="L73" s="140">
        <v>59604.6</v>
      </c>
      <c r="M73" s="51">
        <v>50317.599999999999</v>
      </c>
      <c r="N73" s="51"/>
      <c r="O73" s="51">
        <v>9287</v>
      </c>
      <c r="P73" s="51"/>
      <c r="Q73" s="50"/>
      <c r="R73" s="138"/>
      <c r="T73" s="17"/>
      <c r="U73" s="18"/>
      <c r="V73" s="18"/>
      <c r="Y73" s="18"/>
      <c r="Z73" s="18"/>
      <c r="AA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</row>
    <row r="74" spans="1:39" ht="103.5" customHeight="1">
      <c r="A74" s="107">
        <v>423</v>
      </c>
      <c r="B74" s="75" t="s">
        <v>269</v>
      </c>
      <c r="C74" s="87" t="s">
        <v>270</v>
      </c>
      <c r="D74" s="56" t="s">
        <v>290</v>
      </c>
      <c r="E74" s="75" t="s">
        <v>249</v>
      </c>
      <c r="F74" s="16"/>
      <c r="G74" s="24"/>
      <c r="H74" s="32"/>
      <c r="I74" s="13" t="s">
        <v>291</v>
      </c>
      <c r="J74" s="23"/>
      <c r="K74" s="73" t="s">
        <v>292</v>
      </c>
      <c r="L74" s="140">
        <v>2671</v>
      </c>
      <c r="M74" s="51">
        <v>2671</v>
      </c>
      <c r="N74" s="51"/>
      <c r="O74" s="51"/>
      <c r="P74" s="51"/>
      <c r="Q74" s="50"/>
      <c r="R74" s="138"/>
      <c r="T74" s="17"/>
      <c r="U74" s="18"/>
      <c r="V74" s="18"/>
      <c r="Y74" s="18"/>
      <c r="Z74" s="18"/>
      <c r="AA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</row>
    <row r="75" spans="1:39" ht="103.5" customHeight="1">
      <c r="A75" s="106">
        <v>425</v>
      </c>
      <c r="B75" s="75" t="s">
        <v>269</v>
      </c>
      <c r="C75" s="87" t="s">
        <v>270</v>
      </c>
      <c r="D75" s="56" t="s">
        <v>310</v>
      </c>
      <c r="E75" s="75" t="s">
        <v>249</v>
      </c>
      <c r="F75" s="16"/>
      <c r="G75" s="24"/>
      <c r="H75" s="32"/>
      <c r="I75" s="13" t="s">
        <v>336</v>
      </c>
      <c r="J75" s="23"/>
      <c r="K75" s="24" t="s">
        <v>313</v>
      </c>
      <c r="L75" s="140">
        <f>SUM(M75:R75)</f>
        <v>30000</v>
      </c>
      <c r="M75" s="51">
        <v>10000</v>
      </c>
      <c r="N75" s="51">
        <v>20000</v>
      </c>
      <c r="O75" s="51"/>
      <c r="P75" s="51"/>
      <c r="Q75" s="50"/>
      <c r="R75" s="138"/>
      <c r="T75" s="17"/>
      <c r="U75" s="18"/>
      <c r="V75" s="18"/>
      <c r="Y75" s="18"/>
      <c r="Z75" s="18"/>
      <c r="AA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</row>
    <row r="76" spans="1:39" ht="103.5" customHeight="1">
      <c r="A76" s="106">
        <v>425</v>
      </c>
      <c r="B76" s="75" t="s">
        <v>269</v>
      </c>
      <c r="C76" s="87" t="s">
        <v>270</v>
      </c>
      <c r="D76" s="56" t="s">
        <v>310</v>
      </c>
      <c r="E76" s="75" t="s">
        <v>249</v>
      </c>
      <c r="F76" s="16"/>
      <c r="G76" s="24"/>
      <c r="H76" s="32"/>
      <c r="I76" s="13" t="s">
        <v>335</v>
      </c>
      <c r="J76" s="23"/>
      <c r="K76" s="24" t="s">
        <v>314</v>
      </c>
      <c r="L76" s="140">
        <f t="shared" ref="L76:L101" si="2">SUM(M76:R76)</f>
        <v>410000</v>
      </c>
      <c r="M76" s="51">
        <v>60000</v>
      </c>
      <c r="N76" s="51">
        <v>350000</v>
      </c>
      <c r="O76" s="51"/>
      <c r="P76" s="51"/>
      <c r="Q76" s="50"/>
      <c r="R76" s="138"/>
      <c r="T76" s="17"/>
      <c r="U76" s="18"/>
      <c r="V76" s="18"/>
      <c r="Y76" s="18"/>
      <c r="Z76" s="18"/>
      <c r="AA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</row>
    <row r="77" spans="1:39" ht="103.5" customHeight="1">
      <c r="A77" s="106">
        <v>425</v>
      </c>
      <c r="B77" s="75" t="s">
        <v>269</v>
      </c>
      <c r="C77" s="87" t="s">
        <v>270</v>
      </c>
      <c r="D77" s="56" t="s">
        <v>310</v>
      </c>
      <c r="E77" s="75" t="s">
        <v>249</v>
      </c>
      <c r="F77" s="16"/>
      <c r="G77" s="24"/>
      <c r="H77" s="32"/>
      <c r="I77" s="13" t="s">
        <v>311</v>
      </c>
      <c r="J77" s="23"/>
      <c r="K77" s="24" t="s">
        <v>307</v>
      </c>
      <c r="L77" s="140">
        <f t="shared" si="2"/>
        <v>75000</v>
      </c>
      <c r="M77" s="51">
        <v>25000</v>
      </c>
      <c r="N77" s="51">
        <v>50000</v>
      </c>
      <c r="O77" s="51"/>
      <c r="P77" s="51"/>
      <c r="Q77" s="50"/>
      <c r="R77" s="138"/>
      <c r="T77" s="17"/>
      <c r="U77" s="18"/>
      <c r="V77" s="18"/>
      <c r="Y77" s="18"/>
      <c r="Z77" s="18"/>
      <c r="AA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</row>
    <row r="78" spans="1:39" ht="103.5" customHeight="1">
      <c r="A78" s="106">
        <v>425</v>
      </c>
      <c r="B78" s="75" t="s">
        <v>269</v>
      </c>
      <c r="C78" s="87" t="s">
        <v>270</v>
      </c>
      <c r="D78" s="56" t="s">
        <v>310</v>
      </c>
      <c r="E78" s="75" t="s">
        <v>249</v>
      </c>
      <c r="F78" s="16"/>
      <c r="G78" s="24"/>
      <c r="H78" s="32"/>
      <c r="I78" s="13" t="s">
        <v>334</v>
      </c>
      <c r="J78" s="23"/>
      <c r="K78" s="24" t="s">
        <v>315</v>
      </c>
      <c r="L78" s="140">
        <f t="shared" si="2"/>
        <v>170000</v>
      </c>
      <c r="M78" s="51">
        <v>50000</v>
      </c>
      <c r="N78" s="51">
        <v>120000</v>
      </c>
      <c r="O78" s="51"/>
      <c r="P78" s="51"/>
      <c r="Q78" s="50"/>
      <c r="R78" s="138"/>
      <c r="T78" s="17"/>
      <c r="U78" s="18"/>
      <c r="V78" s="18"/>
      <c r="Y78" s="18"/>
      <c r="Z78" s="18"/>
      <c r="AA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</row>
    <row r="79" spans="1:39" ht="103.5" customHeight="1">
      <c r="A79" s="106">
        <v>425</v>
      </c>
      <c r="B79" s="75" t="s">
        <v>269</v>
      </c>
      <c r="C79" s="87" t="s">
        <v>270</v>
      </c>
      <c r="D79" s="56" t="s">
        <v>310</v>
      </c>
      <c r="E79" s="75" t="s">
        <v>249</v>
      </c>
      <c r="F79" s="16"/>
      <c r="G79" s="24"/>
      <c r="H79" s="32"/>
      <c r="I79" s="13" t="s">
        <v>333</v>
      </c>
      <c r="J79" s="23"/>
      <c r="K79" s="24" t="s">
        <v>316</v>
      </c>
      <c r="L79" s="140">
        <f t="shared" si="2"/>
        <v>170000</v>
      </c>
      <c r="M79" s="51">
        <v>70000</v>
      </c>
      <c r="N79" s="51">
        <v>100000</v>
      </c>
      <c r="O79" s="51"/>
      <c r="P79" s="51"/>
      <c r="Q79" s="50"/>
      <c r="R79" s="138"/>
      <c r="T79" s="17"/>
      <c r="U79" s="18"/>
      <c r="V79" s="18"/>
      <c r="Y79" s="18"/>
      <c r="Z79" s="18"/>
      <c r="AA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</row>
    <row r="80" spans="1:39" ht="103.5" customHeight="1">
      <c r="A80" s="106">
        <v>425</v>
      </c>
      <c r="B80" s="75" t="s">
        <v>269</v>
      </c>
      <c r="C80" s="87" t="s">
        <v>270</v>
      </c>
      <c r="D80" s="56" t="s">
        <v>310</v>
      </c>
      <c r="E80" s="75" t="s">
        <v>249</v>
      </c>
      <c r="F80" s="16"/>
      <c r="G80" s="24"/>
      <c r="H80" s="32"/>
      <c r="I80" s="13" t="s">
        <v>332</v>
      </c>
      <c r="J80" s="23"/>
      <c r="K80" s="24" t="s">
        <v>317</v>
      </c>
      <c r="L80" s="140">
        <f t="shared" si="2"/>
        <v>395000</v>
      </c>
      <c r="M80" s="51">
        <v>45000</v>
      </c>
      <c r="N80" s="51">
        <v>350000</v>
      </c>
      <c r="O80" s="51"/>
      <c r="P80" s="51"/>
      <c r="Q80" s="50"/>
      <c r="R80" s="138"/>
      <c r="T80" s="17"/>
      <c r="U80" s="18"/>
      <c r="V80" s="18"/>
      <c r="Y80" s="18"/>
      <c r="Z80" s="18"/>
      <c r="AA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</row>
    <row r="81" spans="1:39" ht="103.5" customHeight="1">
      <c r="A81" s="106">
        <v>425</v>
      </c>
      <c r="B81" s="75" t="s">
        <v>269</v>
      </c>
      <c r="C81" s="87" t="s">
        <v>270</v>
      </c>
      <c r="D81" s="56" t="s">
        <v>310</v>
      </c>
      <c r="E81" s="75" t="s">
        <v>249</v>
      </c>
      <c r="F81" s="16"/>
      <c r="G81" s="24"/>
      <c r="H81" s="32"/>
      <c r="I81" s="13" t="s">
        <v>331</v>
      </c>
      <c r="J81" s="23"/>
      <c r="K81" s="24" t="s">
        <v>318</v>
      </c>
      <c r="L81" s="140">
        <f t="shared" si="2"/>
        <v>20000</v>
      </c>
      <c r="M81" s="51">
        <v>20000</v>
      </c>
      <c r="N81" s="51"/>
      <c r="O81" s="51"/>
      <c r="P81" s="51"/>
      <c r="Q81" s="50"/>
      <c r="R81" s="138"/>
      <c r="T81" s="17"/>
      <c r="U81" s="18"/>
      <c r="V81" s="18"/>
      <c r="Y81" s="18"/>
      <c r="Z81" s="18"/>
      <c r="AA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</row>
    <row r="82" spans="1:39" ht="103.5" customHeight="1">
      <c r="A82" s="106">
        <v>425</v>
      </c>
      <c r="B82" s="75" t="s">
        <v>269</v>
      </c>
      <c r="C82" s="87" t="s">
        <v>270</v>
      </c>
      <c r="D82" s="56" t="s">
        <v>310</v>
      </c>
      <c r="E82" s="75" t="s">
        <v>249</v>
      </c>
      <c r="F82" s="16"/>
      <c r="G82" s="24"/>
      <c r="H82" s="32"/>
      <c r="I82" s="24" t="s">
        <v>330</v>
      </c>
      <c r="J82" s="23"/>
      <c r="K82" s="24" t="s">
        <v>319</v>
      </c>
      <c r="L82" s="140">
        <f t="shared" si="2"/>
        <v>37000</v>
      </c>
      <c r="M82" s="51">
        <v>20000</v>
      </c>
      <c r="N82" s="51">
        <v>17000</v>
      </c>
      <c r="O82" s="51"/>
      <c r="P82" s="51"/>
      <c r="Q82" s="50"/>
      <c r="R82" s="138"/>
      <c r="T82" s="17"/>
      <c r="U82" s="18"/>
      <c r="V82" s="18"/>
      <c r="Y82" s="18"/>
      <c r="Z82" s="18"/>
      <c r="AA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</row>
    <row r="83" spans="1:39" ht="103.5" customHeight="1">
      <c r="A83" s="106">
        <v>425</v>
      </c>
      <c r="B83" s="75" t="s">
        <v>269</v>
      </c>
      <c r="C83" s="87" t="s">
        <v>270</v>
      </c>
      <c r="D83" s="56" t="s">
        <v>310</v>
      </c>
      <c r="E83" s="75" t="s">
        <v>249</v>
      </c>
      <c r="F83" s="60"/>
      <c r="G83" s="60"/>
      <c r="H83" s="60"/>
      <c r="I83" s="64" t="s">
        <v>329</v>
      </c>
      <c r="J83" s="60"/>
      <c r="K83" s="64" t="s">
        <v>320</v>
      </c>
      <c r="L83" s="140">
        <f t="shared" si="2"/>
        <v>60000</v>
      </c>
      <c r="M83" s="51">
        <v>35000</v>
      </c>
      <c r="N83" s="51">
        <v>25000</v>
      </c>
      <c r="O83" s="51"/>
      <c r="P83" s="51"/>
      <c r="Q83" s="50"/>
      <c r="R83" s="138"/>
      <c r="T83" s="17"/>
      <c r="U83" s="18"/>
      <c r="V83" s="18"/>
      <c r="Y83" s="18"/>
      <c r="Z83" s="18"/>
      <c r="AA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</row>
    <row r="84" spans="1:39" ht="81.599999999999994" customHeight="1">
      <c r="A84" s="106">
        <v>425</v>
      </c>
      <c r="B84" s="75" t="s">
        <v>269</v>
      </c>
      <c r="C84" s="87" t="s">
        <v>270</v>
      </c>
      <c r="D84" s="56" t="s">
        <v>310</v>
      </c>
      <c r="E84" s="75" t="s">
        <v>249</v>
      </c>
      <c r="F84" s="42"/>
      <c r="G84" s="27"/>
      <c r="H84" s="43"/>
      <c r="I84" s="90" t="s">
        <v>303</v>
      </c>
      <c r="J84" s="39"/>
      <c r="K84" s="27" t="s">
        <v>321</v>
      </c>
      <c r="L84" s="140">
        <f t="shared" si="2"/>
        <v>170000</v>
      </c>
      <c r="M84" s="51">
        <v>40000</v>
      </c>
      <c r="N84" s="51">
        <v>130000</v>
      </c>
      <c r="O84" s="51"/>
      <c r="P84" s="51"/>
      <c r="Q84" s="50"/>
      <c r="R84" s="138"/>
    </row>
    <row r="85" spans="1:39" ht="81.599999999999994" customHeight="1">
      <c r="A85" s="106">
        <v>425</v>
      </c>
      <c r="B85" s="75" t="s">
        <v>269</v>
      </c>
      <c r="C85" s="87" t="s">
        <v>270</v>
      </c>
      <c r="D85" s="56" t="s">
        <v>310</v>
      </c>
      <c r="E85" s="75" t="s">
        <v>249</v>
      </c>
      <c r="F85" s="34"/>
      <c r="G85" s="25"/>
      <c r="H85" s="35"/>
      <c r="I85" s="90" t="s">
        <v>328</v>
      </c>
      <c r="J85" s="36"/>
      <c r="K85" s="27" t="s">
        <v>322</v>
      </c>
      <c r="L85" s="140">
        <f t="shared" si="2"/>
        <v>55000</v>
      </c>
      <c r="M85" s="51">
        <v>35000</v>
      </c>
      <c r="N85" s="51">
        <v>20000</v>
      </c>
      <c r="O85" s="51"/>
      <c r="P85" s="51"/>
      <c r="Q85" s="50"/>
      <c r="R85" s="138"/>
    </row>
    <row r="86" spans="1:39" ht="81.599999999999994" customHeight="1">
      <c r="A86" s="106">
        <v>425</v>
      </c>
      <c r="B86" s="40" t="s">
        <v>269</v>
      </c>
      <c r="C86" s="25" t="s">
        <v>270</v>
      </c>
      <c r="D86" s="56" t="s">
        <v>310</v>
      </c>
      <c r="E86" s="40" t="s">
        <v>249</v>
      </c>
      <c r="F86" s="34"/>
      <c r="G86" s="25"/>
      <c r="H86" s="35"/>
      <c r="I86" s="91" t="s">
        <v>312</v>
      </c>
      <c r="J86" s="36"/>
      <c r="K86" s="27"/>
      <c r="L86" s="140">
        <f t="shared" si="2"/>
        <v>2000</v>
      </c>
      <c r="M86" s="51"/>
      <c r="N86" s="51">
        <v>2000</v>
      </c>
      <c r="O86" s="51"/>
      <c r="P86" s="51"/>
      <c r="Q86" s="50"/>
      <c r="R86" s="138"/>
    </row>
    <row r="87" spans="1:39" ht="81.599999999999994" customHeight="1">
      <c r="A87" s="107">
        <v>425</v>
      </c>
      <c r="B87" s="75" t="s">
        <v>269</v>
      </c>
      <c r="C87" s="87" t="s">
        <v>270</v>
      </c>
      <c r="D87" s="56" t="s">
        <v>310</v>
      </c>
      <c r="E87" s="75" t="s">
        <v>249</v>
      </c>
      <c r="F87" s="62"/>
      <c r="G87" s="59"/>
      <c r="H87" s="63"/>
      <c r="I87" s="90" t="s">
        <v>327</v>
      </c>
      <c r="J87" s="64"/>
      <c r="K87" s="59" t="s">
        <v>323</v>
      </c>
      <c r="L87" s="140">
        <f t="shared" si="2"/>
        <v>38000</v>
      </c>
      <c r="M87" s="51">
        <v>10000</v>
      </c>
      <c r="N87" s="51">
        <v>28000</v>
      </c>
      <c r="O87" s="51"/>
      <c r="P87" s="51"/>
      <c r="Q87" s="50"/>
      <c r="R87" s="138"/>
    </row>
    <row r="88" spans="1:39" ht="81.599999999999994" customHeight="1">
      <c r="A88" s="107">
        <v>425</v>
      </c>
      <c r="B88" s="75" t="s">
        <v>269</v>
      </c>
      <c r="C88" s="87" t="s">
        <v>270</v>
      </c>
      <c r="D88" s="56" t="s">
        <v>310</v>
      </c>
      <c r="E88" s="75" t="s">
        <v>249</v>
      </c>
      <c r="F88" s="62"/>
      <c r="G88" s="59"/>
      <c r="H88" s="63"/>
      <c r="I88" s="90" t="s">
        <v>326</v>
      </c>
      <c r="J88" s="64"/>
      <c r="K88" s="72" t="s">
        <v>324</v>
      </c>
      <c r="L88" s="140">
        <f t="shared" si="2"/>
        <v>40000</v>
      </c>
      <c r="M88" s="51">
        <v>25000</v>
      </c>
      <c r="N88" s="51">
        <v>15000</v>
      </c>
      <c r="O88" s="51"/>
      <c r="P88" s="51"/>
      <c r="Q88" s="50"/>
      <c r="R88" s="138"/>
    </row>
    <row r="89" spans="1:39" ht="81.599999999999994" customHeight="1">
      <c r="A89" s="107">
        <v>425</v>
      </c>
      <c r="B89" s="75" t="s">
        <v>269</v>
      </c>
      <c r="C89" s="87" t="s">
        <v>270</v>
      </c>
      <c r="D89" s="103" t="s">
        <v>310</v>
      </c>
      <c r="E89" s="75" t="s">
        <v>249</v>
      </c>
      <c r="F89" s="66"/>
      <c r="G89" s="67"/>
      <c r="H89" s="68"/>
      <c r="I89" s="90" t="s">
        <v>325</v>
      </c>
      <c r="J89" s="69"/>
      <c r="K89" s="81" t="s">
        <v>298</v>
      </c>
      <c r="L89" s="140">
        <f t="shared" si="2"/>
        <v>32000</v>
      </c>
      <c r="M89" s="51">
        <v>2000</v>
      </c>
      <c r="N89" s="51">
        <v>30000</v>
      </c>
      <c r="O89" s="51"/>
      <c r="P89" s="51"/>
      <c r="Q89" s="50"/>
      <c r="R89" s="138"/>
    </row>
    <row r="90" spans="1:39" ht="81.599999999999994" customHeight="1">
      <c r="A90" s="108">
        <v>455</v>
      </c>
      <c r="B90" s="75" t="s">
        <v>269</v>
      </c>
      <c r="C90" s="87" t="s">
        <v>270</v>
      </c>
      <c r="D90" s="93" t="s">
        <v>375</v>
      </c>
      <c r="E90" s="75" t="s">
        <v>249</v>
      </c>
      <c r="F90" s="66"/>
      <c r="G90" s="67"/>
      <c r="H90" s="68"/>
      <c r="I90" s="94" t="s">
        <v>376</v>
      </c>
      <c r="J90" s="69"/>
      <c r="K90" s="67" t="s">
        <v>377</v>
      </c>
      <c r="L90" s="140">
        <v>57760</v>
      </c>
      <c r="M90" s="51"/>
      <c r="N90" s="51">
        <v>57760</v>
      </c>
      <c r="O90" s="51"/>
      <c r="P90" s="51"/>
      <c r="Q90" s="50"/>
      <c r="R90" s="138"/>
    </row>
    <row r="91" spans="1:39" ht="81.599999999999994" customHeight="1">
      <c r="A91" s="88">
        <v>477</v>
      </c>
      <c r="B91" s="40" t="s">
        <v>269</v>
      </c>
      <c r="C91" s="25" t="s">
        <v>270</v>
      </c>
      <c r="D91" s="80" t="s">
        <v>337</v>
      </c>
      <c r="E91" s="40" t="s">
        <v>249</v>
      </c>
      <c r="F91" s="64"/>
      <c r="G91" s="64"/>
      <c r="H91" s="64"/>
      <c r="I91" s="64" t="s">
        <v>345</v>
      </c>
      <c r="J91" s="64"/>
      <c r="K91" s="64" t="s">
        <v>338</v>
      </c>
      <c r="L91" s="140">
        <f t="shared" si="2"/>
        <v>113070</v>
      </c>
      <c r="M91" s="51">
        <v>500</v>
      </c>
      <c r="N91" s="51">
        <v>100000</v>
      </c>
      <c r="O91" s="51">
        <v>12570</v>
      </c>
      <c r="P91" s="51"/>
      <c r="Q91" s="50"/>
      <c r="R91" s="138"/>
    </row>
    <row r="92" spans="1:39" ht="81.599999999999994" customHeight="1">
      <c r="A92" s="88">
        <v>477</v>
      </c>
      <c r="B92" s="40" t="s">
        <v>269</v>
      </c>
      <c r="C92" s="25" t="s">
        <v>270</v>
      </c>
      <c r="D92" s="80" t="s">
        <v>337</v>
      </c>
      <c r="E92" s="40" t="s">
        <v>249</v>
      </c>
      <c r="F92" s="64"/>
      <c r="G92" s="64"/>
      <c r="H92" s="64"/>
      <c r="I92" s="64" t="s">
        <v>344</v>
      </c>
      <c r="J92" s="64"/>
      <c r="K92" s="64" t="s">
        <v>339</v>
      </c>
      <c r="L92" s="140">
        <f>SUM(N92:R92)</f>
        <v>44000</v>
      </c>
      <c r="M92" s="51"/>
      <c r="N92" s="51">
        <v>25000</v>
      </c>
      <c r="O92" s="51">
        <v>19000</v>
      </c>
      <c r="P92" s="51"/>
      <c r="Q92" s="50"/>
      <c r="R92" s="138"/>
    </row>
    <row r="93" spans="1:39" ht="81.599999999999994" customHeight="1">
      <c r="A93" s="88">
        <v>477</v>
      </c>
      <c r="B93" s="40" t="s">
        <v>269</v>
      </c>
      <c r="C93" s="25" t="s">
        <v>270</v>
      </c>
      <c r="D93" s="80" t="s">
        <v>337</v>
      </c>
      <c r="E93" s="40" t="s">
        <v>249</v>
      </c>
      <c r="F93" s="64"/>
      <c r="G93" s="64"/>
      <c r="H93" s="64"/>
      <c r="I93" s="64" t="s">
        <v>343</v>
      </c>
      <c r="J93" s="64"/>
      <c r="K93" s="64" t="s">
        <v>340</v>
      </c>
      <c r="L93" s="140">
        <f t="shared" si="2"/>
        <v>760</v>
      </c>
      <c r="M93" s="51">
        <v>700</v>
      </c>
      <c r="N93" s="51">
        <v>60</v>
      </c>
      <c r="O93" s="51"/>
      <c r="P93" s="51"/>
      <c r="Q93" s="50"/>
      <c r="R93" s="138"/>
    </row>
    <row r="94" spans="1:39" ht="81.599999999999994" customHeight="1">
      <c r="A94" s="109">
        <v>477</v>
      </c>
      <c r="B94" s="40" t="s">
        <v>269</v>
      </c>
      <c r="C94" s="31" t="s">
        <v>270</v>
      </c>
      <c r="D94" s="85" t="s">
        <v>337</v>
      </c>
      <c r="E94" s="40" t="s">
        <v>249</v>
      </c>
      <c r="F94" s="69"/>
      <c r="G94" s="69"/>
      <c r="H94" s="69"/>
      <c r="I94" s="69" t="s">
        <v>342</v>
      </c>
      <c r="J94" s="64"/>
      <c r="K94" s="64" t="s">
        <v>341</v>
      </c>
      <c r="L94" s="140">
        <f t="shared" si="2"/>
        <v>10780</v>
      </c>
      <c r="M94" s="51">
        <v>1500</v>
      </c>
      <c r="N94" s="51"/>
      <c r="O94" s="51">
        <v>9280</v>
      </c>
      <c r="P94" s="51"/>
      <c r="Q94" s="50"/>
      <c r="R94" s="138"/>
    </row>
    <row r="95" spans="1:39" ht="81.599999999999994" customHeight="1">
      <c r="A95" s="88">
        <v>488</v>
      </c>
      <c r="B95" s="40" t="s">
        <v>269</v>
      </c>
      <c r="C95" s="31" t="s">
        <v>270</v>
      </c>
      <c r="D95" s="85" t="s">
        <v>500</v>
      </c>
      <c r="E95" s="40" t="s">
        <v>249</v>
      </c>
      <c r="F95" s="64"/>
      <c r="G95" s="64"/>
      <c r="H95" s="64"/>
      <c r="I95" s="64" t="s">
        <v>494</v>
      </c>
      <c r="J95" s="64"/>
      <c r="K95" s="64" t="s">
        <v>497</v>
      </c>
      <c r="L95" s="140">
        <f t="shared" si="2"/>
        <v>1738928.72</v>
      </c>
      <c r="M95" s="51">
        <v>1422020.88</v>
      </c>
      <c r="N95" s="51">
        <v>316907.84000000003</v>
      </c>
      <c r="O95" s="51"/>
      <c r="P95" s="51"/>
      <c r="Q95" s="50"/>
      <c r="R95" s="138"/>
    </row>
    <row r="96" spans="1:39" ht="81.599999999999994" customHeight="1">
      <c r="A96" s="88">
        <v>488</v>
      </c>
      <c r="B96" s="40" t="s">
        <v>269</v>
      </c>
      <c r="C96" s="31" t="s">
        <v>270</v>
      </c>
      <c r="D96" s="85" t="s">
        <v>501</v>
      </c>
      <c r="E96" s="40" t="s">
        <v>249</v>
      </c>
      <c r="F96" s="64"/>
      <c r="G96" s="64"/>
      <c r="H96" s="64"/>
      <c r="I96" s="64" t="s">
        <v>495</v>
      </c>
      <c r="J96" s="64"/>
      <c r="K96" s="64" t="s">
        <v>498</v>
      </c>
      <c r="L96" s="140">
        <f t="shared" si="2"/>
        <v>61634.16</v>
      </c>
      <c r="M96" s="51"/>
      <c r="N96" s="51"/>
      <c r="O96" s="51"/>
      <c r="P96" s="51"/>
      <c r="Q96" s="50">
        <v>61634.16</v>
      </c>
      <c r="R96" s="138"/>
    </row>
    <row r="97" spans="1:18" ht="81.599999999999994" customHeight="1">
      <c r="A97" s="109">
        <v>488</v>
      </c>
      <c r="B97" s="40" t="s">
        <v>269</v>
      </c>
      <c r="C97" s="31" t="s">
        <v>270</v>
      </c>
      <c r="D97" s="85" t="s">
        <v>502</v>
      </c>
      <c r="E97" s="40" t="s">
        <v>249</v>
      </c>
      <c r="F97" s="64"/>
      <c r="G97" s="64"/>
      <c r="H97" s="64"/>
      <c r="I97" s="64" t="s">
        <v>496</v>
      </c>
      <c r="J97" s="64"/>
      <c r="K97" s="64" t="s">
        <v>499</v>
      </c>
      <c r="L97" s="140">
        <f t="shared" si="2"/>
        <v>37554.730000000003</v>
      </c>
      <c r="M97" s="51"/>
      <c r="N97" s="51">
        <v>37554.730000000003</v>
      </c>
      <c r="O97" s="51"/>
      <c r="P97" s="51"/>
      <c r="Q97" s="50"/>
      <c r="R97" s="138"/>
    </row>
    <row r="98" spans="1:18" ht="81.599999999999994" customHeight="1">
      <c r="A98" s="109">
        <v>488</v>
      </c>
      <c r="B98" s="40" t="s">
        <v>269</v>
      </c>
      <c r="C98" s="31" t="s">
        <v>270</v>
      </c>
      <c r="D98" s="85" t="s">
        <v>501</v>
      </c>
      <c r="E98" s="40" t="s">
        <v>249</v>
      </c>
      <c r="F98" s="78"/>
      <c r="G98" s="78"/>
      <c r="H98" s="78"/>
      <c r="I98" s="78" t="s">
        <v>506</v>
      </c>
      <c r="J98" s="64"/>
      <c r="K98" s="64" t="s">
        <v>511</v>
      </c>
      <c r="L98" s="140">
        <f t="shared" si="2"/>
        <v>4368</v>
      </c>
      <c r="M98" s="51"/>
      <c r="N98" s="51">
        <v>4368</v>
      </c>
      <c r="O98" s="51"/>
      <c r="P98" s="51"/>
      <c r="Q98" s="50"/>
      <c r="R98" s="138"/>
    </row>
    <row r="99" spans="1:18" ht="81.599999999999994" customHeight="1">
      <c r="A99" s="109">
        <v>488</v>
      </c>
      <c r="B99" s="40" t="s">
        <v>269</v>
      </c>
      <c r="C99" s="31" t="s">
        <v>270</v>
      </c>
      <c r="D99" s="85" t="s">
        <v>503</v>
      </c>
      <c r="E99" s="40" t="s">
        <v>249</v>
      </c>
      <c r="F99" s="78"/>
      <c r="G99" s="78"/>
      <c r="H99" s="78"/>
      <c r="I99" s="78" t="s">
        <v>507</v>
      </c>
      <c r="J99" s="64"/>
      <c r="K99" s="64" t="s">
        <v>512</v>
      </c>
      <c r="L99" s="140">
        <f t="shared" si="2"/>
        <v>121523.18</v>
      </c>
      <c r="M99" s="51"/>
      <c r="N99" s="51">
        <v>121523.18</v>
      </c>
      <c r="O99" s="51"/>
      <c r="P99" s="51"/>
      <c r="Q99" s="50"/>
      <c r="R99" s="138"/>
    </row>
    <row r="100" spans="1:18" ht="81.599999999999994" customHeight="1">
      <c r="A100" s="109">
        <v>488</v>
      </c>
      <c r="B100" s="40" t="s">
        <v>269</v>
      </c>
      <c r="C100" s="31" t="s">
        <v>270</v>
      </c>
      <c r="D100" s="85" t="s">
        <v>500</v>
      </c>
      <c r="E100" s="40" t="s">
        <v>249</v>
      </c>
      <c r="F100" s="78"/>
      <c r="G100" s="78"/>
      <c r="H100" s="78"/>
      <c r="I100" s="78" t="s">
        <v>508</v>
      </c>
      <c r="J100" s="64"/>
      <c r="K100" s="64" t="s">
        <v>513</v>
      </c>
      <c r="L100" s="140">
        <f t="shared" si="2"/>
        <v>64999.98</v>
      </c>
      <c r="M100" s="51"/>
      <c r="N100" s="51">
        <v>64999.98</v>
      </c>
      <c r="O100" s="51"/>
      <c r="P100" s="51"/>
      <c r="Q100" s="50"/>
      <c r="R100" s="138"/>
    </row>
    <row r="101" spans="1:18" ht="81.599999999999994" customHeight="1">
      <c r="A101" s="109">
        <v>488</v>
      </c>
      <c r="B101" s="40" t="s">
        <v>269</v>
      </c>
      <c r="C101" s="31" t="s">
        <v>270</v>
      </c>
      <c r="D101" s="85" t="s">
        <v>504</v>
      </c>
      <c r="E101" s="40" t="s">
        <v>249</v>
      </c>
      <c r="F101" s="78"/>
      <c r="G101" s="78"/>
      <c r="H101" s="78"/>
      <c r="I101" s="78" t="s">
        <v>509</v>
      </c>
      <c r="J101" s="64"/>
      <c r="K101" s="64" t="s">
        <v>514</v>
      </c>
      <c r="L101" s="140">
        <f t="shared" si="2"/>
        <v>426000</v>
      </c>
      <c r="M101" s="51"/>
      <c r="N101" s="51">
        <v>426000</v>
      </c>
      <c r="O101" s="51"/>
      <c r="P101" s="51"/>
      <c r="Q101" s="50"/>
      <c r="R101" s="138"/>
    </row>
    <row r="102" spans="1:18" ht="81.599999999999994" customHeight="1">
      <c r="A102" s="109">
        <v>488</v>
      </c>
      <c r="B102" s="40" t="s">
        <v>269</v>
      </c>
      <c r="C102" s="31" t="s">
        <v>270</v>
      </c>
      <c r="D102" s="85" t="s">
        <v>505</v>
      </c>
      <c r="E102" s="40" t="s">
        <v>249</v>
      </c>
      <c r="F102" s="78"/>
      <c r="G102" s="78"/>
      <c r="H102" s="78"/>
      <c r="I102" s="78" t="s">
        <v>510</v>
      </c>
      <c r="J102" s="64"/>
      <c r="K102" s="64" t="s">
        <v>515</v>
      </c>
      <c r="L102" s="140"/>
      <c r="M102" s="51"/>
      <c r="N102" s="51"/>
      <c r="O102" s="51"/>
      <c r="P102" s="51"/>
      <c r="Q102" s="50"/>
      <c r="R102" s="138"/>
    </row>
    <row r="103" spans="1:18" ht="81.599999999999994" customHeight="1">
      <c r="A103" s="110">
        <v>493</v>
      </c>
      <c r="B103" s="71" t="s">
        <v>269</v>
      </c>
      <c r="C103" s="27" t="s">
        <v>270</v>
      </c>
      <c r="D103" s="100" t="s">
        <v>378</v>
      </c>
      <c r="E103" s="71" t="s">
        <v>249</v>
      </c>
      <c r="F103" s="78"/>
      <c r="G103" s="78"/>
      <c r="H103" s="78"/>
      <c r="I103" s="78" t="s">
        <v>379</v>
      </c>
      <c r="J103" s="64"/>
      <c r="K103" s="64" t="s">
        <v>380</v>
      </c>
      <c r="L103" s="140">
        <v>41052.5</v>
      </c>
      <c r="M103" s="51"/>
      <c r="N103" s="51">
        <v>41052.5</v>
      </c>
      <c r="O103" s="51"/>
      <c r="P103" s="51"/>
      <c r="Q103" s="50"/>
      <c r="R103" s="138"/>
    </row>
    <row r="104" spans="1:18" ht="81.599999999999994" customHeight="1">
      <c r="A104" s="111">
        <v>493</v>
      </c>
      <c r="B104" s="40" t="s">
        <v>269</v>
      </c>
      <c r="C104" s="25" t="s">
        <v>270</v>
      </c>
      <c r="D104" s="74" t="s">
        <v>13</v>
      </c>
      <c r="E104" s="40" t="s">
        <v>249</v>
      </c>
      <c r="F104" s="64"/>
      <c r="G104" s="64"/>
      <c r="H104" s="64"/>
      <c r="I104" s="33" t="s">
        <v>381</v>
      </c>
      <c r="J104" s="64" t="s">
        <v>382</v>
      </c>
      <c r="K104" s="27" t="s">
        <v>383</v>
      </c>
      <c r="L104" s="140">
        <v>130730</v>
      </c>
      <c r="M104" s="51"/>
      <c r="N104" s="51">
        <v>130730</v>
      </c>
      <c r="O104" s="51"/>
      <c r="P104" s="51"/>
      <c r="Q104" s="50"/>
      <c r="R104" s="138"/>
    </row>
    <row r="105" spans="1:18" ht="81.599999999999994" customHeight="1">
      <c r="A105" s="111">
        <v>493</v>
      </c>
      <c r="B105" s="40" t="s">
        <v>269</v>
      </c>
      <c r="C105" s="25" t="s">
        <v>270</v>
      </c>
      <c r="D105" s="74" t="s">
        <v>13</v>
      </c>
      <c r="E105" s="40" t="s">
        <v>249</v>
      </c>
      <c r="F105" s="64"/>
      <c r="G105" s="64"/>
      <c r="H105" s="64"/>
      <c r="I105" s="20" t="s">
        <v>384</v>
      </c>
      <c r="J105" s="69" t="s">
        <v>385</v>
      </c>
      <c r="K105" s="25" t="s">
        <v>386</v>
      </c>
      <c r="L105" s="140"/>
      <c r="M105" s="51"/>
      <c r="N105" s="51"/>
      <c r="O105" s="51"/>
      <c r="P105" s="51"/>
      <c r="Q105" s="50"/>
      <c r="R105" s="138"/>
    </row>
    <row r="106" spans="1:18" ht="81.599999999999994" customHeight="1">
      <c r="A106" s="111">
        <v>493</v>
      </c>
      <c r="B106" s="40" t="s">
        <v>269</v>
      </c>
      <c r="C106" s="25" t="s">
        <v>270</v>
      </c>
      <c r="D106" s="74" t="s">
        <v>13</v>
      </c>
      <c r="E106" s="40" t="s">
        <v>249</v>
      </c>
      <c r="F106" s="64"/>
      <c r="G106" s="64"/>
      <c r="H106" s="64"/>
      <c r="I106" s="46" t="s">
        <v>387</v>
      </c>
      <c r="J106" s="69" t="s">
        <v>385</v>
      </c>
      <c r="K106" s="27" t="s">
        <v>388</v>
      </c>
      <c r="L106" s="148"/>
      <c r="M106" s="133"/>
      <c r="N106" s="133"/>
      <c r="O106" s="133"/>
      <c r="P106" s="133"/>
      <c r="Q106" s="133"/>
      <c r="R106" s="146"/>
    </row>
    <row r="107" spans="1:18" ht="81.599999999999994" customHeight="1">
      <c r="A107" s="111">
        <v>493</v>
      </c>
      <c r="B107" s="40" t="s">
        <v>269</v>
      </c>
      <c r="C107" s="25" t="s">
        <v>270</v>
      </c>
      <c r="D107" s="74" t="s">
        <v>13</v>
      </c>
      <c r="E107" s="40" t="s">
        <v>249</v>
      </c>
      <c r="F107" s="64"/>
      <c r="G107" s="64"/>
      <c r="H107" s="64"/>
      <c r="I107" s="47" t="s">
        <v>389</v>
      </c>
      <c r="J107" s="69" t="s">
        <v>385</v>
      </c>
      <c r="K107" s="27" t="s">
        <v>390</v>
      </c>
      <c r="L107" s="148"/>
      <c r="M107" s="133"/>
      <c r="N107" s="133"/>
      <c r="O107" s="133"/>
      <c r="P107" s="133"/>
      <c r="Q107" s="133"/>
      <c r="R107" s="146"/>
    </row>
    <row r="108" spans="1:18" ht="81.599999999999994" customHeight="1">
      <c r="A108" s="111">
        <v>493</v>
      </c>
      <c r="B108" s="40" t="s">
        <v>269</v>
      </c>
      <c r="C108" s="25" t="s">
        <v>270</v>
      </c>
      <c r="D108" s="74" t="s">
        <v>13</v>
      </c>
      <c r="E108" s="40" t="s">
        <v>249</v>
      </c>
      <c r="F108" s="64"/>
      <c r="G108" s="64"/>
      <c r="H108" s="64"/>
      <c r="I108" s="47" t="s">
        <v>391</v>
      </c>
      <c r="J108" s="69" t="s">
        <v>385</v>
      </c>
      <c r="K108" s="27" t="s">
        <v>392</v>
      </c>
      <c r="L108" s="148"/>
      <c r="M108" s="133"/>
      <c r="N108" s="133"/>
      <c r="O108" s="133"/>
      <c r="P108" s="133"/>
      <c r="Q108" s="133"/>
      <c r="R108" s="146"/>
    </row>
    <row r="109" spans="1:18" ht="81.599999999999994" customHeight="1">
      <c r="A109" s="111">
        <v>493</v>
      </c>
      <c r="B109" s="40" t="s">
        <v>269</v>
      </c>
      <c r="C109" s="25" t="s">
        <v>270</v>
      </c>
      <c r="D109" s="74" t="s">
        <v>13</v>
      </c>
      <c r="E109" s="40" t="s">
        <v>249</v>
      </c>
      <c r="F109" s="69"/>
      <c r="G109" s="69"/>
      <c r="H109" s="69"/>
      <c r="I109" s="52" t="s">
        <v>393</v>
      </c>
      <c r="J109" s="69" t="s">
        <v>385</v>
      </c>
      <c r="K109" s="83" t="s">
        <v>394</v>
      </c>
      <c r="L109" s="153"/>
      <c r="M109" s="133"/>
      <c r="N109" s="133"/>
      <c r="O109" s="133"/>
      <c r="P109" s="133"/>
      <c r="Q109" s="133"/>
      <c r="R109" s="146"/>
    </row>
    <row r="110" spans="1:18" ht="81.599999999999994" customHeight="1">
      <c r="A110" s="111">
        <v>572</v>
      </c>
      <c r="B110" s="40" t="s">
        <v>269</v>
      </c>
      <c r="C110" s="25" t="s">
        <v>270</v>
      </c>
      <c r="D110" s="86" t="s">
        <v>516</v>
      </c>
      <c r="E110" s="40" t="s">
        <v>249</v>
      </c>
      <c r="F110" s="64"/>
      <c r="G110" s="64"/>
      <c r="H110" s="64"/>
      <c r="I110" s="88" t="s">
        <v>525</v>
      </c>
      <c r="J110" s="69"/>
      <c r="K110" s="59" t="s">
        <v>531</v>
      </c>
      <c r="L110" s="148">
        <f t="shared" ref="L110:L118" si="3">M110+N110+O110+Q110</f>
        <v>2841994.6199999996</v>
      </c>
      <c r="M110" s="133">
        <v>321331.05</v>
      </c>
      <c r="N110" s="133">
        <v>1499544.9</v>
      </c>
      <c r="O110" s="133">
        <v>521270.37</v>
      </c>
      <c r="P110" s="133"/>
      <c r="Q110" s="133">
        <v>499848.3</v>
      </c>
      <c r="R110" s="146"/>
    </row>
    <row r="111" spans="1:18" ht="81.599999999999994" customHeight="1">
      <c r="A111" s="111">
        <v>572</v>
      </c>
      <c r="B111" s="40" t="s">
        <v>269</v>
      </c>
      <c r="C111" s="25" t="s">
        <v>270</v>
      </c>
      <c r="D111" s="86" t="s">
        <v>517</v>
      </c>
      <c r="E111" s="40" t="s">
        <v>249</v>
      </c>
      <c r="F111" s="64"/>
      <c r="G111" s="64"/>
      <c r="H111" s="64"/>
      <c r="I111" s="88" t="s">
        <v>526</v>
      </c>
      <c r="J111" s="69"/>
      <c r="K111" s="59" t="s">
        <v>483</v>
      </c>
      <c r="L111" s="148">
        <f t="shared" si="3"/>
        <v>418780.56</v>
      </c>
      <c r="M111" s="133">
        <v>23704.560000000001</v>
      </c>
      <c r="N111" s="133">
        <v>395076</v>
      </c>
      <c r="O111" s="133">
        <v>0</v>
      </c>
      <c r="P111" s="133"/>
      <c r="Q111" s="133">
        <v>0</v>
      </c>
      <c r="R111" s="146"/>
    </row>
    <row r="112" spans="1:18" ht="81.599999999999994" customHeight="1">
      <c r="A112" s="111">
        <v>572</v>
      </c>
      <c r="B112" s="40" t="s">
        <v>269</v>
      </c>
      <c r="C112" s="25" t="s">
        <v>270</v>
      </c>
      <c r="D112" s="86" t="s">
        <v>518</v>
      </c>
      <c r="E112" s="40" t="s">
        <v>249</v>
      </c>
      <c r="F112" s="64"/>
      <c r="G112" s="64"/>
      <c r="H112" s="64"/>
      <c r="I112" s="88" t="s">
        <v>526</v>
      </c>
      <c r="J112" s="69"/>
      <c r="K112" s="59" t="s">
        <v>483</v>
      </c>
      <c r="L112" s="148">
        <f t="shared" si="3"/>
        <v>2093864.64</v>
      </c>
      <c r="M112" s="133">
        <v>118520.64</v>
      </c>
      <c r="N112" s="133">
        <v>1975344</v>
      </c>
      <c r="O112" s="133">
        <v>0</v>
      </c>
      <c r="P112" s="133"/>
      <c r="Q112" s="133">
        <v>0</v>
      </c>
      <c r="R112" s="146"/>
    </row>
    <row r="113" spans="1:20" ht="81.599999999999994" customHeight="1">
      <c r="A113" s="111">
        <v>572</v>
      </c>
      <c r="B113" s="40" t="s">
        <v>269</v>
      </c>
      <c r="C113" s="25" t="s">
        <v>270</v>
      </c>
      <c r="D113" s="86" t="s">
        <v>519</v>
      </c>
      <c r="E113" s="40" t="s">
        <v>249</v>
      </c>
      <c r="F113" s="64"/>
      <c r="G113" s="64"/>
      <c r="H113" s="64"/>
      <c r="I113" s="88" t="s">
        <v>527</v>
      </c>
      <c r="J113" s="69"/>
      <c r="K113" s="59" t="s">
        <v>530</v>
      </c>
      <c r="L113" s="148">
        <f t="shared" si="3"/>
        <v>1819342.2239999999</v>
      </c>
      <c r="M113" s="133">
        <v>100405.20000000001</v>
      </c>
      <c r="N113" s="133">
        <v>461863.92</v>
      </c>
      <c r="O113" s="133">
        <v>654641.90399999998</v>
      </c>
      <c r="P113" s="133"/>
      <c r="Q113" s="133">
        <v>602431.19999999995</v>
      </c>
      <c r="R113" s="146"/>
      <c r="T113" s="2"/>
    </row>
    <row r="114" spans="1:20" ht="81.599999999999994" customHeight="1">
      <c r="A114" s="111">
        <v>572</v>
      </c>
      <c r="B114" s="40" t="s">
        <v>269</v>
      </c>
      <c r="C114" s="25" t="s">
        <v>270</v>
      </c>
      <c r="D114" s="86" t="s">
        <v>520</v>
      </c>
      <c r="E114" s="40" t="s">
        <v>249</v>
      </c>
      <c r="F114" s="64"/>
      <c r="G114" s="64"/>
      <c r="H114" s="64"/>
      <c r="I114" s="88" t="s">
        <v>527</v>
      </c>
      <c r="J114" s="69"/>
      <c r="K114" s="59" t="s">
        <v>530</v>
      </c>
      <c r="L114" s="148">
        <f t="shared" si="3"/>
        <v>43030.921500000004</v>
      </c>
      <c r="M114" s="133">
        <v>5737.4562000000005</v>
      </c>
      <c r="N114" s="133">
        <v>14343.6405</v>
      </c>
      <c r="O114" s="133">
        <v>8606.1843000000008</v>
      </c>
      <c r="P114" s="133"/>
      <c r="Q114" s="133">
        <v>14343.6405</v>
      </c>
      <c r="R114" s="146"/>
    </row>
    <row r="115" spans="1:20" ht="81.599999999999994" customHeight="1">
      <c r="A115" s="111">
        <v>572</v>
      </c>
      <c r="B115" s="40" t="s">
        <v>269</v>
      </c>
      <c r="C115" s="25" t="s">
        <v>270</v>
      </c>
      <c r="D115" s="86" t="s">
        <v>521</v>
      </c>
      <c r="E115" s="40" t="s">
        <v>249</v>
      </c>
      <c r="F115" s="64"/>
      <c r="G115" s="64"/>
      <c r="H115" s="64"/>
      <c r="I115" s="88" t="s">
        <v>528</v>
      </c>
      <c r="J115" s="69"/>
      <c r="K115" s="59" t="s">
        <v>529</v>
      </c>
      <c r="L115" s="148">
        <f t="shared" si="3"/>
        <v>1458000</v>
      </c>
      <c r="M115" s="133">
        <v>972000</v>
      </c>
      <c r="N115" s="133">
        <v>243000</v>
      </c>
      <c r="O115" s="133">
        <v>0</v>
      </c>
      <c r="P115" s="133"/>
      <c r="Q115" s="133">
        <v>243000</v>
      </c>
      <c r="R115" s="146"/>
      <c r="T115" s="2"/>
    </row>
    <row r="116" spans="1:20" ht="81.599999999999994" customHeight="1">
      <c r="A116" s="111">
        <v>572</v>
      </c>
      <c r="B116" s="40" t="s">
        <v>269</v>
      </c>
      <c r="C116" s="25" t="s">
        <v>270</v>
      </c>
      <c r="D116" s="86" t="s">
        <v>522</v>
      </c>
      <c r="E116" s="40" t="s">
        <v>249</v>
      </c>
      <c r="F116" s="64"/>
      <c r="G116" s="64"/>
      <c r="H116" s="64"/>
      <c r="I116" s="88" t="s">
        <v>528</v>
      </c>
      <c r="J116" s="69"/>
      <c r="K116" s="59" t="s">
        <v>529</v>
      </c>
      <c r="L116" s="148">
        <f t="shared" si="3"/>
        <v>1215000</v>
      </c>
      <c r="M116" s="133">
        <v>162000</v>
      </c>
      <c r="N116" s="133">
        <v>648000</v>
      </c>
      <c r="O116" s="133">
        <v>0</v>
      </c>
      <c r="P116" s="133"/>
      <c r="Q116" s="133">
        <v>405000</v>
      </c>
      <c r="R116" s="146"/>
      <c r="T116" s="2"/>
    </row>
    <row r="117" spans="1:20" ht="81.599999999999994" customHeight="1">
      <c r="A117" s="111">
        <v>572</v>
      </c>
      <c r="B117" s="40" t="s">
        <v>269</v>
      </c>
      <c r="C117" s="25" t="s">
        <v>270</v>
      </c>
      <c r="D117" s="86" t="s">
        <v>523</v>
      </c>
      <c r="E117" s="40" t="s">
        <v>249</v>
      </c>
      <c r="F117" s="64"/>
      <c r="G117" s="64"/>
      <c r="H117" s="64"/>
      <c r="I117" s="88" t="s">
        <v>528</v>
      </c>
      <c r="J117" s="69"/>
      <c r="K117" s="59" t="s">
        <v>529</v>
      </c>
      <c r="L117" s="148">
        <f t="shared" si="3"/>
        <v>316467.16200000001</v>
      </c>
      <c r="M117" s="133">
        <v>57539.484000000004</v>
      </c>
      <c r="N117" s="133">
        <v>86309.22600000001</v>
      </c>
      <c r="O117" s="133">
        <v>0</v>
      </c>
      <c r="P117" s="133"/>
      <c r="Q117" s="133">
        <v>172618.45200000002</v>
      </c>
      <c r="R117" s="146"/>
      <c r="T117" s="2"/>
    </row>
    <row r="118" spans="1:20" ht="81.599999999999994" customHeight="1">
      <c r="A118" s="111">
        <v>572</v>
      </c>
      <c r="B118" s="40" t="s">
        <v>269</v>
      </c>
      <c r="C118" s="25" t="s">
        <v>270</v>
      </c>
      <c r="D118" s="86" t="s">
        <v>524</v>
      </c>
      <c r="E118" s="40" t="s">
        <v>249</v>
      </c>
      <c r="F118" s="64"/>
      <c r="G118" s="64"/>
      <c r="H118" s="64"/>
      <c r="I118" s="88" t="s">
        <v>528</v>
      </c>
      <c r="J118" s="69"/>
      <c r="K118" s="59" t="s">
        <v>529</v>
      </c>
      <c r="L118" s="148">
        <f t="shared" si="3"/>
        <v>1726181.8199999998</v>
      </c>
      <c r="M118" s="133">
        <v>258927.27299999999</v>
      </c>
      <c r="N118" s="133">
        <v>776781.81900000002</v>
      </c>
      <c r="O118" s="133">
        <v>0</v>
      </c>
      <c r="P118" s="133"/>
      <c r="Q118" s="133">
        <v>690472.728</v>
      </c>
      <c r="R118" s="146"/>
      <c r="T118" s="2"/>
    </row>
    <row r="119" spans="1:20" ht="81.599999999999994" customHeight="1">
      <c r="A119" s="111">
        <v>621</v>
      </c>
      <c r="B119" s="40" t="s">
        <v>269</v>
      </c>
      <c r="C119" s="25" t="s">
        <v>270</v>
      </c>
      <c r="D119" s="80" t="s">
        <v>395</v>
      </c>
      <c r="E119" s="58" t="s">
        <v>249</v>
      </c>
      <c r="F119" s="64"/>
      <c r="G119" s="64"/>
      <c r="H119" s="64"/>
      <c r="I119" s="64" t="s">
        <v>285</v>
      </c>
      <c r="J119" s="64"/>
      <c r="K119" s="78" t="s">
        <v>287</v>
      </c>
      <c r="L119" s="151">
        <f>SUM(M119:R119)</f>
        <v>882480.57874666667</v>
      </c>
      <c r="M119" s="133">
        <v>485133.31</v>
      </c>
      <c r="N119" s="133">
        <v>342978.62533333333</v>
      </c>
      <c r="O119" s="133">
        <v>512.00127999999995</v>
      </c>
      <c r="P119" s="133"/>
      <c r="Q119" s="133">
        <v>53856.642133333335</v>
      </c>
      <c r="R119" s="146"/>
    </row>
    <row r="120" spans="1:20" ht="81.599999999999994" customHeight="1">
      <c r="A120" s="111">
        <v>621</v>
      </c>
      <c r="B120" s="40" t="s">
        <v>269</v>
      </c>
      <c r="C120" s="25" t="s">
        <v>270</v>
      </c>
      <c r="D120" s="80" t="s">
        <v>396</v>
      </c>
      <c r="E120" s="58" t="s">
        <v>249</v>
      </c>
      <c r="F120" s="64"/>
      <c r="G120" s="64"/>
      <c r="H120" s="64"/>
      <c r="I120" s="64" t="s">
        <v>295</v>
      </c>
      <c r="J120" s="64"/>
      <c r="K120" s="64" t="s">
        <v>306</v>
      </c>
      <c r="L120" s="140">
        <f>SUM(M120:R120)</f>
        <v>233324.27882666668</v>
      </c>
      <c r="M120" s="133">
        <v>53599.876266666673</v>
      </c>
      <c r="N120" s="133">
        <v>160703.592</v>
      </c>
      <c r="O120" s="133">
        <v>1792.0105599999999</v>
      </c>
      <c r="P120" s="133"/>
      <c r="Q120" s="133">
        <v>17228.8</v>
      </c>
      <c r="R120" s="146"/>
    </row>
    <row r="121" spans="1:20" ht="81.599999999999994" customHeight="1">
      <c r="A121" s="111">
        <v>621</v>
      </c>
      <c r="B121" s="40" t="s">
        <v>269</v>
      </c>
      <c r="C121" s="25" t="s">
        <v>270</v>
      </c>
      <c r="D121" s="80" t="s">
        <v>397</v>
      </c>
      <c r="E121" s="58" t="s">
        <v>249</v>
      </c>
      <c r="F121" s="64"/>
      <c r="G121" s="64"/>
      <c r="H121" s="64"/>
      <c r="I121" s="64" t="s">
        <v>350</v>
      </c>
      <c r="J121" s="64"/>
      <c r="K121" s="64" t="s">
        <v>351</v>
      </c>
      <c r="L121" s="140">
        <f>SUM(M121:R121)</f>
        <v>117357.33</v>
      </c>
      <c r="M121" s="133">
        <v>0</v>
      </c>
      <c r="N121" s="133">
        <v>113893.33</v>
      </c>
      <c r="O121" s="133">
        <v>0</v>
      </c>
      <c r="P121" s="133"/>
      <c r="Q121" s="133">
        <v>3464</v>
      </c>
      <c r="R121" s="146"/>
    </row>
    <row r="122" spans="1:20" ht="81.599999999999994" customHeight="1">
      <c r="A122" s="111">
        <v>621</v>
      </c>
      <c r="B122" s="40" t="s">
        <v>269</v>
      </c>
      <c r="C122" s="25" t="s">
        <v>270</v>
      </c>
      <c r="D122" s="80" t="s">
        <v>398</v>
      </c>
      <c r="E122" s="58" t="s">
        <v>249</v>
      </c>
      <c r="F122" s="64"/>
      <c r="G122" s="64"/>
      <c r="H122" s="64"/>
      <c r="I122" s="64" t="s">
        <v>399</v>
      </c>
      <c r="J122" s="64"/>
      <c r="K122" s="64" t="s">
        <v>400</v>
      </c>
      <c r="L122" s="140">
        <f>SUM(M122:R122)</f>
        <v>33306.67</v>
      </c>
      <c r="M122" s="133">
        <v>2432</v>
      </c>
      <c r="N122" s="133">
        <v>30874.67</v>
      </c>
      <c r="O122" s="133">
        <v>0</v>
      </c>
      <c r="P122" s="133"/>
      <c r="Q122" s="133">
        <v>0</v>
      </c>
      <c r="R122" s="146"/>
    </row>
    <row r="123" spans="1:20" ht="81.599999999999994" customHeight="1">
      <c r="A123" s="111">
        <v>622</v>
      </c>
      <c r="B123" s="40" t="s">
        <v>269</v>
      </c>
      <c r="C123" s="25" t="s">
        <v>270</v>
      </c>
      <c r="D123" s="80" t="s">
        <v>532</v>
      </c>
      <c r="E123" s="58" t="s">
        <v>249</v>
      </c>
      <c r="F123" s="64"/>
      <c r="G123" s="64"/>
      <c r="H123" s="64"/>
      <c r="I123" s="64" t="s">
        <v>494</v>
      </c>
      <c r="J123" s="64"/>
      <c r="K123" s="64" t="s">
        <v>497</v>
      </c>
      <c r="L123" s="140">
        <f>SUM(M123:R123)</f>
        <v>1438787.79</v>
      </c>
      <c r="M123" s="133"/>
      <c r="N123" s="133">
        <v>1438787.79</v>
      </c>
      <c r="O123" s="133"/>
      <c r="P123" s="133"/>
      <c r="Q123" s="133"/>
      <c r="R123" s="146"/>
    </row>
    <row r="124" spans="1:20" ht="81.599999999999994" customHeight="1">
      <c r="A124" s="111">
        <v>651</v>
      </c>
      <c r="B124" s="96" t="s">
        <v>269</v>
      </c>
      <c r="C124" s="97" t="s">
        <v>270</v>
      </c>
      <c r="D124" s="80" t="s">
        <v>401</v>
      </c>
      <c r="E124" s="58" t="s">
        <v>249</v>
      </c>
      <c r="F124" s="64"/>
      <c r="G124" s="64"/>
      <c r="H124" s="64"/>
      <c r="I124" s="64" t="s">
        <v>402</v>
      </c>
      <c r="J124" s="64"/>
      <c r="K124" s="95" t="s">
        <v>351</v>
      </c>
      <c r="L124" s="148">
        <f>SUM(M124:Q124)</f>
        <v>57585</v>
      </c>
      <c r="M124" s="133"/>
      <c r="N124" s="133">
        <v>57585</v>
      </c>
      <c r="O124" s="133"/>
      <c r="P124" s="133"/>
      <c r="Q124" s="133"/>
      <c r="R124" s="146"/>
    </row>
    <row r="125" spans="1:20" ht="81.599999999999994" customHeight="1">
      <c r="A125" s="111">
        <v>687</v>
      </c>
      <c r="B125" s="96" t="s">
        <v>269</v>
      </c>
      <c r="C125" s="97" t="s">
        <v>270</v>
      </c>
      <c r="D125" s="74" t="s">
        <v>403</v>
      </c>
      <c r="E125" s="58" t="s">
        <v>249</v>
      </c>
      <c r="F125" s="64"/>
      <c r="G125" s="64"/>
      <c r="H125" s="64"/>
      <c r="I125" s="20" t="s">
        <v>384</v>
      </c>
      <c r="J125" s="64"/>
      <c r="K125" s="25" t="s">
        <v>407</v>
      </c>
      <c r="L125" s="148">
        <v>307000</v>
      </c>
      <c r="M125" s="133"/>
      <c r="N125" s="133"/>
      <c r="O125" s="133">
        <v>307000</v>
      </c>
      <c r="P125" s="133"/>
      <c r="Q125" s="133"/>
      <c r="R125" s="146"/>
    </row>
    <row r="126" spans="1:20" ht="81.599999999999994" customHeight="1">
      <c r="A126" s="111">
        <v>737</v>
      </c>
      <c r="B126" s="96" t="s">
        <v>269</v>
      </c>
      <c r="C126" s="97" t="s">
        <v>270</v>
      </c>
      <c r="D126" s="74" t="s">
        <v>417</v>
      </c>
      <c r="E126" s="58" t="s">
        <v>249</v>
      </c>
      <c r="F126" s="64"/>
      <c r="G126" s="64"/>
      <c r="H126" s="64"/>
      <c r="I126" s="20" t="s">
        <v>424</v>
      </c>
      <c r="J126" s="64"/>
      <c r="K126" s="25" t="s">
        <v>304</v>
      </c>
      <c r="L126" s="148">
        <f>SUM(M126:Q126)</f>
        <v>1181000</v>
      </c>
      <c r="M126" s="133">
        <v>280000</v>
      </c>
      <c r="N126" s="133">
        <v>540000</v>
      </c>
      <c r="O126" s="133">
        <v>361000</v>
      </c>
      <c r="P126" s="133"/>
      <c r="Q126" s="133"/>
      <c r="R126" s="146"/>
    </row>
    <row r="127" spans="1:20" ht="81.599999999999994" customHeight="1">
      <c r="A127" s="111">
        <v>737</v>
      </c>
      <c r="B127" s="96" t="s">
        <v>269</v>
      </c>
      <c r="C127" s="97" t="s">
        <v>270</v>
      </c>
      <c r="D127" s="74" t="s">
        <v>418</v>
      </c>
      <c r="E127" s="58" t="s">
        <v>249</v>
      </c>
      <c r="F127" s="64"/>
      <c r="G127" s="64"/>
      <c r="H127" s="64"/>
      <c r="I127" s="20" t="s">
        <v>424</v>
      </c>
      <c r="J127" s="64"/>
      <c r="K127" s="25" t="s">
        <v>304</v>
      </c>
      <c r="L127" s="148">
        <f t="shared" ref="L127:L173" si="4">SUM(M127:Q127)</f>
        <v>524000</v>
      </c>
      <c r="M127" s="133">
        <v>56000</v>
      </c>
      <c r="N127" s="133">
        <v>460000</v>
      </c>
      <c r="O127" s="133"/>
      <c r="P127" s="133"/>
      <c r="Q127" s="133">
        <v>8000</v>
      </c>
      <c r="R127" s="146"/>
    </row>
    <row r="128" spans="1:20" ht="81.599999999999994" customHeight="1">
      <c r="A128" s="111">
        <v>737</v>
      </c>
      <c r="B128" s="96" t="s">
        <v>269</v>
      </c>
      <c r="C128" s="97" t="s">
        <v>270</v>
      </c>
      <c r="D128" s="74" t="s">
        <v>419</v>
      </c>
      <c r="E128" s="58" t="s">
        <v>249</v>
      </c>
      <c r="F128" s="64"/>
      <c r="G128" s="64"/>
      <c r="H128" s="64"/>
      <c r="I128" s="20" t="s">
        <v>424</v>
      </c>
      <c r="J128" s="64"/>
      <c r="K128" s="25" t="s">
        <v>304</v>
      </c>
      <c r="L128" s="148">
        <f t="shared" si="4"/>
        <v>123200</v>
      </c>
      <c r="M128" s="133">
        <v>40000</v>
      </c>
      <c r="N128" s="133">
        <v>80000</v>
      </c>
      <c r="O128" s="133"/>
      <c r="P128" s="133"/>
      <c r="Q128" s="133">
        <v>3200</v>
      </c>
      <c r="R128" s="146"/>
    </row>
    <row r="129" spans="1:18" ht="81.599999999999994" customHeight="1">
      <c r="A129" s="111">
        <v>737</v>
      </c>
      <c r="B129" s="96" t="s">
        <v>269</v>
      </c>
      <c r="C129" s="97" t="s">
        <v>270</v>
      </c>
      <c r="D129" s="74" t="s">
        <v>420</v>
      </c>
      <c r="E129" s="58" t="s">
        <v>249</v>
      </c>
      <c r="F129" s="64"/>
      <c r="G129" s="64"/>
      <c r="H129" s="64"/>
      <c r="I129" s="20" t="s">
        <v>424</v>
      </c>
      <c r="J129" s="64"/>
      <c r="K129" s="25" t="s">
        <v>304</v>
      </c>
      <c r="L129" s="148">
        <f t="shared" si="4"/>
        <v>52400</v>
      </c>
      <c r="M129" s="133">
        <v>50000</v>
      </c>
      <c r="N129" s="133">
        <v>2400</v>
      </c>
      <c r="O129" s="133"/>
      <c r="P129" s="133"/>
      <c r="Q129" s="133"/>
      <c r="R129" s="146"/>
    </row>
    <row r="130" spans="1:18" ht="81.599999999999994" customHeight="1">
      <c r="A130" s="111">
        <v>737</v>
      </c>
      <c r="B130" s="96" t="s">
        <v>269</v>
      </c>
      <c r="C130" s="97" t="s">
        <v>270</v>
      </c>
      <c r="D130" s="74" t="s">
        <v>421</v>
      </c>
      <c r="E130" s="58" t="s">
        <v>249</v>
      </c>
      <c r="F130" s="64"/>
      <c r="G130" s="64"/>
      <c r="H130" s="64"/>
      <c r="I130" s="20" t="s">
        <v>424</v>
      </c>
      <c r="J130" s="64"/>
      <c r="K130" s="25" t="s">
        <v>304</v>
      </c>
      <c r="L130" s="148">
        <f t="shared" si="4"/>
        <v>136242</v>
      </c>
      <c r="M130" s="133">
        <v>20000</v>
      </c>
      <c r="N130" s="133">
        <v>110000</v>
      </c>
      <c r="O130" s="133">
        <v>6242</v>
      </c>
      <c r="P130" s="133"/>
      <c r="Q130" s="133"/>
      <c r="R130" s="146"/>
    </row>
    <row r="131" spans="1:18" ht="81.599999999999994" customHeight="1">
      <c r="A131" s="111">
        <v>737</v>
      </c>
      <c r="B131" s="96" t="s">
        <v>269</v>
      </c>
      <c r="C131" s="97" t="s">
        <v>270</v>
      </c>
      <c r="D131" s="74" t="s">
        <v>422</v>
      </c>
      <c r="E131" s="58" t="s">
        <v>249</v>
      </c>
      <c r="F131" s="64"/>
      <c r="G131" s="64"/>
      <c r="H131" s="64"/>
      <c r="I131" s="20" t="s">
        <v>425</v>
      </c>
      <c r="J131" s="64"/>
      <c r="K131" s="25" t="s">
        <v>302</v>
      </c>
      <c r="L131" s="148">
        <f t="shared" si="4"/>
        <v>41000</v>
      </c>
      <c r="M131" s="133">
        <v>40000</v>
      </c>
      <c r="N131" s="133">
        <v>1000</v>
      </c>
      <c r="O131" s="133"/>
      <c r="P131" s="133"/>
      <c r="Q131" s="133"/>
      <c r="R131" s="146"/>
    </row>
    <row r="132" spans="1:18" ht="81.599999999999994" customHeight="1">
      <c r="A132" s="111">
        <v>737</v>
      </c>
      <c r="B132" s="96" t="s">
        <v>269</v>
      </c>
      <c r="C132" s="97" t="s">
        <v>270</v>
      </c>
      <c r="D132" s="74" t="s">
        <v>423</v>
      </c>
      <c r="E132" s="58" t="s">
        <v>249</v>
      </c>
      <c r="F132" s="64"/>
      <c r="G132" s="64"/>
      <c r="H132" s="64"/>
      <c r="I132" s="20" t="s">
        <v>425</v>
      </c>
      <c r="J132" s="64"/>
      <c r="K132" s="25" t="s">
        <v>302</v>
      </c>
      <c r="L132" s="148">
        <f t="shared" si="4"/>
        <v>114000</v>
      </c>
      <c r="M132" s="133">
        <v>40000</v>
      </c>
      <c r="N132" s="133">
        <v>74000</v>
      </c>
      <c r="O132" s="133"/>
      <c r="P132" s="133"/>
      <c r="Q132" s="133"/>
      <c r="R132" s="146"/>
    </row>
    <row r="133" spans="1:18" ht="81.599999999999994" customHeight="1">
      <c r="A133" s="112">
        <v>746</v>
      </c>
      <c r="B133" s="40" t="s">
        <v>269</v>
      </c>
      <c r="C133" s="31" t="s">
        <v>270</v>
      </c>
      <c r="D133" s="74" t="s">
        <v>378</v>
      </c>
      <c r="E133" s="65" t="s">
        <v>249</v>
      </c>
      <c r="F133" s="69"/>
      <c r="G133" s="69"/>
      <c r="H133" s="69"/>
      <c r="I133" s="40" t="s">
        <v>384</v>
      </c>
      <c r="J133" s="69"/>
      <c r="K133" s="31" t="s">
        <v>407</v>
      </c>
      <c r="L133" s="153">
        <v>121817.5</v>
      </c>
      <c r="M133" s="134"/>
      <c r="N133" s="134">
        <v>121817.5</v>
      </c>
      <c r="O133" s="133"/>
      <c r="P133" s="133"/>
      <c r="Q133" s="133"/>
      <c r="R133" s="146"/>
    </row>
    <row r="134" spans="1:18" ht="81.599999999999994" customHeight="1">
      <c r="A134" s="111">
        <v>755</v>
      </c>
      <c r="B134" s="64" t="s">
        <v>269</v>
      </c>
      <c r="C134" s="59" t="s">
        <v>270</v>
      </c>
      <c r="D134" s="86" t="s">
        <v>137</v>
      </c>
      <c r="E134" s="58" t="s">
        <v>249</v>
      </c>
      <c r="F134" s="64"/>
      <c r="G134" s="64"/>
      <c r="H134" s="64"/>
      <c r="I134" s="64" t="s">
        <v>441</v>
      </c>
      <c r="J134" s="64"/>
      <c r="K134" s="59" t="s">
        <v>442</v>
      </c>
      <c r="L134" s="148">
        <f t="shared" si="4"/>
        <v>3091.11</v>
      </c>
      <c r="M134" s="133">
        <v>56.1</v>
      </c>
      <c r="N134" s="133">
        <v>3035.01</v>
      </c>
      <c r="O134" s="133"/>
      <c r="P134" s="133"/>
      <c r="Q134" s="133"/>
      <c r="R134" s="146"/>
    </row>
    <row r="135" spans="1:18" ht="81.599999999999994" customHeight="1">
      <c r="A135" s="111">
        <v>755</v>
      </c>
      <c r="B135" s="64" t="s">
        <v>269</v>
      </c>
      <c r="C135" s="59" t="s">
        <v>270</v>
      </c>
      <c r="D135" s="86" t="s">
        <v>138</v>
      </c>
      <c r="E135" s="58" t="s">
        <v>249</v>
      </c>
      <c r="F135" s="64"/>
      <c r="G135" s="64"/>
      <c r="H135" s="64"/>
      <c r="I135" s="64" t="s">
        <v>441</v>
      </c>
      <c r="J135" s="64"/>
      <c r="K135" s="59" t="s">
        <v>442</v>
      </c>
      <c r="L135" s="148">
        <f t="shared" si="4"/>
        <v>94490.55</v>
      </c>
      <c r="M135" s="133">
        <v>3888.5</v>
      </c>
      <c r="N135" s="133">
        <v>89435.5</v>
      </c>
      <c r="O135" s="133"/>
      <c r="P135" s="133"/>
      <c r="Q135" s="133">
        <v>1166.55</v>
      </c>
      <c r="R135" s="146"/>
    </row>
    <row r="136" spans="1:18" ht="81.599999999999994" customHeight="1">
      <c r="A136" s="111">
        <v>755</v>
      </c>
      <c r="B136" s="64" t="s">
        <v>269</v>
      </c>
      <c r="C136" s="59" t="s">
        <v>270</v>
      </c>
      <c r="D136" s="86" t="s">
        <v>139</v>
      </c>
      <c r="E136" s="58" t="s">
        <v>249</v>
      </c>
      <c r="F136" s="64"/>
      <c r="G136" s="64"/>
      <c r="H136" s="64"/>
      <c r="I136" s="64" t="s">
        <v>43</v>
      </c>
      <c r="J136" s="64"/>
      <c r="K136" s="59" t="s">
        <v>45</v>
      </c>
      <c r="L136" s="148">
        <f t="shared" si="4"/>
        <v>1989845.84</v>
      </c>
      <c r="M136" s="133">
        <v>547978.19999999995</v>
      </c>
      <c r="N136" s="133">
        <v>1076548.8400000001</v>
      </c>
      <c r="O136" s="133"/>
      <c r="P136" s="133"/>
      <c r="Q136" s="133">
        <v>365318.8</v>
      </c>
      <c r="R136" s="146"/>
    </row>
    <row r="137" spans="1:18" ht="81.599999999999994" customHeight="1">
      <c r="A137" s="111">
        <v>755</v>
      </c>
      <c r="B137" s="64" t="s">
        <v>269</v>
      </c>
      <c r="C137" s="59" t="s">
        <v>270</v>
      </c>
      <c r="D137" s="86" t="s">
        <v>140</v>
      </c>
      <c r="E137" s="58" t="s">
        <v>249</v>
      </c>
      <c r="F137" s="64"/>
      <c r="G137" s="64"/>
      <c r="H137" s="64"/>
      <c r="I137" s="64" t="s">
        <v>43</v>
      </c>
      <c r="J137" s="64"/>
      <c r="K137" s="59" t="s">
        <v>45</v>
      </c>
      <c r="L137" s="148">
        <f t="shared" si="4"/>
        <v>651337.5</v>
      </c>
      <c r="M137" s="133">
        <v>233772</v>
      </c>
      <c r="N137" s="133">
        <v>340312.5</v>
      </c>
      <c r="O137" s="133"/>
      <c r="P137" s="133"/>
      <c r="Q137" s="133">
        <v>77253</v>
      </c>
      <c r="R137" s="146"/>
    </row>
    <row r="138" spans="1:18" ht="81.599999999999994" customHeight="1">
      <c r="A138" s="111">
        <v>755</v>
      </c>
      <c r="B138" s="64" t="s">
        <v>269</v>
      </c>
      <c r="C138" s="59" t="s">
        <v>270</v>
      </c>
      <c r="D138" s="86" t="s">
        <v>141</v>
      </c>
      <c r="E138" s="58" t="s">
        <v>249</v>
      </c>
      <c r="F138" s="64"/>
      <c r="G138" s="64"/>
      <c r="H138" s="64"/>
      <c r="I138" s="64" t="s">
        <v>189</v>
      </c>
      <c r="J138" s="64"/>
      <c r="K138" s="59" t="s">
        <v>190</v>
      </c>
      <c r="L138" s="148">
        <f t="shared" si="4"/>
        <v>907882.27999999991</v>
      </c>
      <c r="M138" s="133">
        <v>524554.19999999995</v>
      </c>
      <c r="N138" s="133"/>
      <c r="O138" s="133"/>
      <c r="P138" s="133"/>
      <c r="Q138" s="133">
        <v>383328.07999999996</v>
      </c>
      <c r="R138" s="146"/>
    </row>
    <row r="139" spans="1:18" ht="81.599999999999994" customHeight="1">
      <c r="A139" s="111">
        <v>755</v>
      </c>
      <c r="B139" s="64" t="s">
        <v>269</v>
      </c>
      <c r="C139" s="59" t="s">
        <v>270</v>
      </c>
      <c r="D139" s="86" t="s">
        <v>142</v>
      </c>
      <c r="E139" s="58" t="s">
        <v>249</v>
      </c>
      <c r="F139" s="64"/>
      <c r="G139" s="64"/>
      <c r="H139" s="64"/>
      <c r="I139" s="64" t="s">
        <v>189</v>
      </c>
      <c r="J139" s="64"/>
      <c r="K139" s="59" t="s">
        <v>190</v>
      </c>
      <c r="L139" s="148">
        <f t="shared" si="4"/>
        <v>1018875</v>
      </c>
      <c r="M139" s="133">
        <v>313500</v>
      </c>
      <c r="N139" s="133">
        <v>705375</v>
      </c>
      <c r="O139" s="133"/>
      <c r="P139" s="133"/>
      <c r="Q139" s="133"/>
      <c r="R139" s="146"/>
    </row>
    <row r="140" spans="1:18" ht="81.599999999999994" customHeight="1">
      <c r="A140" s="111">
        <v>755</v>
      </c>
      <c r="B140" s="64" t="s">
        <v>269</v>
      </c>
      <c r="C140" s="59" t="s">
        <v>270</v>
      </c>
      <c r="D140" s="86" t="s">
        <v>143</v>
      </c>
      <c r="E140" s="58" t="s">
        <v>249</v>
      </c>
      <c r="F140" s="64"/>
      <c r="G140" s="64"/>
      <c r="H140" s="64"/>
      <c r="I140" s="64" t="s">
        <v>189</v>
      </c>
      <c r="J140" s="64"/>
      <c r="K140" s="59" t="s">
        <v>190</v>
      </c>
      <c r="L140" s="148">
        <f t="shared" si="4"/>
        <v>1573831.87</v>
      </c>
      <c r="M140" s="133">
        <v>701070.56</v>
      </c>
      <c r="N140" s="133"/>
      <c r="O140" s="133"/>
      <c r="P140" s="133"/>
      <c r="Q140" s="133">
        <v>872761.31</v>
      </c>
      <c r="R140" s="146"/>
    </row>
    <row r="141" spans="1:18" ht="81.599999999999994" customHeight="1">
      <c r="A141" s="111">
        <v>755</v>
      </c>
      <c r="B141" s="64" t="s">
        <v>269</v>
      </c>
      <c r="C141" s="59" t="s">
        <v>270</v>
      </c>
      <c r="D141" s="86" t="s">
        <v>144</v>
      </c>
      <c r="E141" s="58" t="s">
        <v>249</v>
      </c>
      <c r="F141" s="64"/>
      <c r="G141" s="64"/>
      <c r="H141" s="64"/>
      <c r="I141" s="64" t="s">
        <v>191</v>
      </c>
      <c r="J141" s="64"/>
      <c r="K141" s="59" t="s">
        <v>70</v>
      </c>
      <c r="L141" s="148">
        <f t="shared" si="4"/>
        <v>66556.88</v>
      </c>
      <c r="M141" s="133">
        <v>34229.25</v>
      </c>
      <c r="N141" s="133">
        <v>26622.75</v>
      </c>
      <c r="O141" s="133"/>
      <c r="P141" s="133"/>
      <c r="Q141" s="133">
        <v>5704.88</v>
      </c>
      <c r="R141" s="146"/>
    </row>
    <row r="142" spans="1:18" ht="81.599999999999994" customHeight="1">
      <c r="A142" s="111">
        <v>755</v>
      </c>
      <c r="B142" s="64" t="s">
        <v>269</v>
      </c>
      <c r="C142" s="59" t="s">
        <v>270</v>
      </c>
      <c r="D142" s="86" t="s">
        <v>145</v>
      </c>
      <c r="E142" s="58" t="s">
        <v>249</v>
      </c>
      <c r="F142" s="64"/>
      <c r="G142" s="64"/>
      <c r="H142" s="64"/>
      <c r="I142" s="64" t="s">
        <v>192</v>
      </c>
      <c r="J142" s="64"/>
      <c r="K142" s="59" t="s">
        <v>126</v>
      </c>
      <c r="L142" s="148">
        <f t="shared" si="4"/>
        <v>93060.03</v>
      </c>
      <c r="M142" s="133">
        <v>62040.02</v>
      </c>
      <c r="N142" s="133">
        <v>31020.01</v>
      </c>
      <c r="O142" s="133"/>
      <c r="P142" s="133"/>
      <c r="Q142" s="133"/>
      <c r="R142" s="146"/>
    </row>
    <row r="143" spans="1:18" ht="81.599999999999994" customHeight="1">
      <c r="A143" s="111">
        <v>755</v>
      </c>
      <c r="B143" s="64" t="s">
        <v>269</v>
      </c>
      <c r="C143" s="59" t="s">
        <v>270</v>
      </c>
      <c r="D143" s="86" t="s">
        <v>146</v>
      </c>
      <c r="E143" s="58" t="s">
        <v>249</v>
      </c>
      <c r="F143" s="64"/>
      <c r="G143" s="64"/>
      <c r="H143" s="64"/>
      <c r="I143" s="64" t="s">
        <v>193</v>
      </c>
      <c r="J143" s="64"/>
      <c r="K143" s="59" t="s">
        <v>194</v>
      </c>
      <c r="L143" s="148">
        <f t="shared" si="4"/>
        <v>147908.71</v>
      </c>
      <c r="M143" s="133">
        <v>4771.25</v>
      </c>
      <c r="N143" s="133">
        <v>143137.46</v>
      </c>
      <c r="O143" s="133"/>
      <c r="P143" s="133"/>
      <c r="Q143" s="133"/>
      <c r="R143" s="146"/>
    </row>
    <row r="144" spans="1:18" ht="81.599999999999994" customHeight="1">
      <c r="A144" s="111">
        <v>755</v>
      </c>
      <c r="B144" s="64" t="s">
        <v>269</v>
      </c>
      <c r="C144" s="59" t="s">
        <v>270</v>
      </c>
      <c r="D144" s="86" t="s">
        <v>147</v>
      </c>
      <c r="E144" s="58" t="s">
        <v>249</v>
      </c>
      <c r="F144" s="64"/>
      <c r="G144" s="64"/>
      <c r="H144" s="64"/>
      <c r="I144" s="64" t="s">
        <v>195</v>
      </c>
      <c r="J144" s="64"/>
      <c r="K144" s="59" t="s">
        <v>196</v>
      </c>
      <c r="L144" s="148">
        <f t="shared" si="4"/>
        <v>143671.14000000001</v>
      </c>
      <c r="M144" s="133">
        <v>96835.61</v>
      </c>
      <c r="N144" s="133">
        <v>24050.68</v>
      </c>
      <c r="O144" s="133"/>
      <c r="P144" s="133"/>
      <c r="Q144" s="133">
        <v>22784.85</v>
      </c>
      <c r="R144" s="146"/>
    </row>
    <row r="145" spans="1:18" ht="81.599999999999994" customHeight="1">
      <c r="A145" s="111">
        <v>755</v>
      </c>
      <c r="B145" s="64" t="s">
        <v>269</v>
      </c>
      <c r="C145" s="59" t="s">
        <v>270</v>
      </c>
      <c r="D145" s="86" t="s">
        <v>148</v>
      </c>
      <c r="E145" s="58" t="s">
        <v>249</v>
      </c>
      <c r="F145" s="64"/>
      <c r="G145" s="64"/>
      <c r="H145" s="64"/>
      <c r="I145" s="64" t="s">
        <v>197</v>
      </c>
      <c r="J145" s="64"/>
      <c r="K145" s="59" t="s">
        <v>198</v>
      </c>
      <c r="L145" s="148">
        <f t="shared" si="4"/>
        <v>49045.43</v>
      </c>
      <c r="M145" s="133">
        <v>23893.93</v>
      </c>
      <c r="N145" s="133">
        <v>25151.5</v>
      </c>
      <c r="O145" s="133"/>
      <c r="P145" s="133"/>
      <c r="Q145" s="133"/>
      <c r="R145" s="146"/>
    </row>
    <row r="146" spans="1:18" ht="81.599999999999994" customHeight="1">
      <c r="A146" s="111">
        <v>755</v>
      </c>
      <c r="B146" s="64" t="s">
        <v>269</v>
      </c>
      <c r="C146" s="59" t="s">
        <v>270</v>
      </c>
      <c r="D146" s="86" t="s">
        <v>149</v>
      </c>
      <c r="E146" s="58" t="s">
        <v>249</v>
      </c>
      <c r="F146" s="64"/>
      <c r="G146" s="64"/>
      <c r="H146" s="64"/>
      <c r="I146" s="64" t="s">
        <v>199</v>
      </c>
      <c r="J146" s="64"/>
      <c r="K146" s="59" t="s">
        <v>200</v>
      </c>
      <c r="L146" s="148">
        <f t="shared" si="4"/>
        <v>747353.37000000011</v>
      </c>
      <c r="M146" s="133">
        <v>294757.89</v>
      </c>
      <c r="N146" s="133">
        <v>380332.45</v>
      </c>
      <c r="O146" s="133"/>
      <c r="P146" s="133"/>
      <c r="Q146" s="133">
        <v>72263.03</v>
      </c>
      <c r="R146" s="146"/>
    </row>
    <row r="147" spans="1:18" ht="81.599999999999994" customHeight="1">
      <c r="A147" s="111">
        <v>755</v>
      </c>
      <c r="B147" s="64" t="s">
        <v>269</v>
      </c>
      <c r="C147" s="59" t="s">
        <v>270</v>
      </c>
      <c r="D147" s="86" t="s">
        <v>150</v>
      </c>
      <c r="E147" s="58" t="s">
        <v>249</v>
      </c>
      <c r="F147" s="64"/>
      <c r="G147" s="64"/>
      <c r="H147" s="64"/>
      <c r="I147" s="64" t="s">
        <v>201</v>
      </c>
      <c r="J147" s="64"/>
      <c r="K147" s="59" t="s">
        <v>458</v>
      </c>
      <c r="L147" s="148">
        <f t="shared" si="4"/>
        <v>1736648.27</v>
      </c>
      <c r="M147" s="133">
        <v>133588.32999999999</v>
      </c>
      <c r="N147" s="133">
        <v>1603059.94</v>
      </c>
      <c r="O147" s="133"/>
      <c r="P147" s="133"/>
      <c r="Q147" s="133"/>
      <c r="R147" s="146"/>
    </row>
    <row r="148" spans="1:18" ht="81.599999999999994" customHeight="1">
      <c r="A148" s="111">
        <v>755</v>
      </c>
      <c r="B148" s="64" t="s">
        <v>269</v>
      </c>
      <c r="C148" s="59" t="s">
        <v>270</v>
      </c>
      <c r="D148" s="86" t="s">
        <v>151</v>
      </c>
      <c r="E148" s="58" t="s">
        <v>249</v>
      </c>
      <c r="F148" s="64"/>
      <c r="G148" s="64"/>
      <c r="H148" s="64"/>
      <c r="I148" s="64" t="s">
        <v>202</v>
      </c>
      <c r="J148" s="64"/>
      <c r="K148" s="59" t="s">
        <v>203</v>
      </c>
      <c r="L148" s="148">
        <f t="shared" si="4"/>
        <v>7362547.5</v>
      </c>
      <c r="M148" s="133">
        <v>6897000</v>
      </c>
      <c r="N148" s="133">
        <v>206910</v>
      </c>
      <c r="O148" s="133"/>
      <c r="P148" s="133"/>
      <c r="Q148" s="133">
        <v>258637.5</v>
      </c>
      <c r="R148" s="146"/>
    </row>
    <row r="149" spans="1:18" ht="81.599999999999994" customHeight="1">
      <c r="A149" s="111">
        <v>755</v>
      </c>
      <c r="B149" s="64" t="s">
        <v>269</v>
      </c>
      <c r="C149" s="59" t="s">
        <v>270</v>
      </c>
      <c r="D149" s="86" t="s">
        <v>152</v>
      </c>
      <c r="E149" s="58" t="s">
        <v>249</v>
      </c>
      <c r="F149" s="64"/>
      <c r="G149" s="64"/>
      <c r="H149" s="64"/>
      <c r="I149" s="64" t="s">
        <v>204</v>
      </c>
      <c r="J149" s="64"/>
      <c r="K149" s="59" t="s">
        <v>205</v>
      </c>
      <c r="L149" s="148">
        <f t="shared" si="4"/>
        <v>2984469.68</v>
      </c>
      <c r="M149" s="133">
        <v>1594876.8</v>
      </c>
      <c r="N149" s="133">
        <v>1290651.45</v>
      </c>
      <c r="O149" s="133"/>
      <c r="P149" s="133"/>
      <c r="Q149" s="133">
        <v>98941.43</v>
      </c>
      <c r="R149" s="146"/>
    </row>
    <row r="150" spans="1:18" ht="81.599999999999994" customHeight="1">
      <c r="A150" s="111">
        <v>755</v>
      </c>
      <c r="B150" s="64" t="s">
        <v>269</v>
      </c>
      <c r="C150" s="59" t="s">
        <v>270</v>
      </c>
      <c r="D150" s="86" t="s">
        <v>153</v>
      </c>
      <c r="E150" s="58" t="s">
        <v>249</v>
      </c>
      <c r="F150" s="64"/>
      <c r="G150" s="64"/>
      <c r="H150" s="64"/>
      <c r="I150" s="64" t="s">
        <v>206</v>
      </c>
      <c r="J150" s="64"/>
      <c r="K150" s="59" t="s">
        <v>207</v>
      </c>
      <c r="L150" s="148">
        <f t="shared" si="4"/>
        <v>34872.03</v>
      </c>
      <c r="M150" s="133">
        <v>7265.01</v>
      </c>
      <c r="N150" s="133">
        <v>26154.02</v>
      </c>
      <c r="O150" s="133">
        <v>1453</v>
      </c>
      <c r="P150" s="133"/>
      <c r="Q150" s="133"/>
      <c r="R150" s="146"/>
    </row>
    <row r="151" spans="1:18" ht="81.599999999999994" customHeight="1">
      <c r="A151" s="111">
        <v>755</v>
      </c>
      <c r="B151" s="64" t="s">
        <v>269</v>
      </c>
      <c r="C151" s="59" t="s">
        <v>270</v>
      </c>
      <c r="D151" s="86" t="s">
        <v>154</v>
      </c>
      <c r="E151" s="58" t="s">
        <v>249</v>
      </c>
      <c r="F151" s="64"/>
      <c r="G151" s="64"/>
      <c r="H151" s="64"/>
      <c r="I151" s="64" t="s">
        <v>208</v>
      </c>
      <c r="J151" s="64"/>
      <c r="K151" s="59" t="s">
        <v>209</v>
      </c>
      <c r="L151" s="148">
        <f t="shared" si="4"/>
        <v>458590</v>
      </c>
      <c r="M151" s="133">
        <v>196625</v>
      </c>
      <c r="N151" s="133">
        <v>151250</v>
      </c>
      <c r="O151" s="133">
        <v>4840</v>
      </c>
      <c r="P151" s="133"/>
      <c r="Q151" s="133">
        <v>105875</v>
      </c>
      <c r="R151" s="146"/>
    </row>
    <row r="152" spans="1:18" ht="81.599999999999994" customHeight="1">
      <c r="A152" s="111">
        <v>755</v>
      </c>
      <c r="B152" s="64" t="s">
        <v>269</v>
      </c>
      <c r="C152" s="59" t="s">
        <v>270</v>
      </c>
      <c r="D152" s="86" t="s">
        <v>155</v>
      </c>
      <c r="E152" s="58" t="s">
        <v>249</v>
      </c>
      <c r="F152" s="64"/>
      <c r="G152" s="64"/>
      <c r="H152" s="64"/>
      <c r="I152" s="64" t="s">
        <v>208</v>
      </c>
      <c r="J152" s="64"/>
      <c r="K152" s="59" t="s">
        <v>209</v>
      </c>
      <c r="L152" s="148">
        <f t="shared" si="4"/>
        <v>208869.38</v>
      </c>
      <c r="M152" s="133">
        <v>45100</v>
      </c>
      <c r="N152" s="133">
        <v>124025</v>
      </c>
      <c r="O152" s="133">
        <v>281.88</v>
      </c>
      <c r="P152" s="133"/>
      <c r="Q152" s="133">
        <v>39462.5</v>
      </c>
      <c r="R152" s="146"/>
    </row>
    <row r="153" spans="1:18" ht="81.599999999999994" customHeight="1">
      <c r="A153" s="111">
        <v>755</v>
      </c>
      <c r="B153" s="64" t="s">
        <v>269</v>
      </c>
      <c r="C153" s="59" t="s">
        <v>270</v>
      </c>
      <c r="D153" s="86" t="s">
        <v>156</v>
      </c>
      <c r="E153" s="58" t="s">
        <v>249</v>
      </c>
      <c r="F153" s="64"/>
      <c r="G153" s="64"/>
      <c r="H153" s="64"/>
      <c r="I153" s="64" t="s">
        <v>210</v>
      </c>
      <c r="J153" s="64"/>
      <c r="K153" s="59" t="s">
        <v>88</v>
      </c>
      <c r="L153" s="148">
        <f t="shared" si="4"/>
        <v>77580.92</v>
      </c>
      <c r="M153" s="133">
        <v>44080.07</v>
      </c>
      <c r="N153" s="133">
        <v>7052.81</v>
      </c>
      <c r="O153" s="133"/>
      <c r="P153" s="133"/>
      <c r="Q153" s="133">
        <v>26448.04</v>
      </c>
      <c r="R153" s="146"/>
    </row>
    <row r="154" spans="1:18" ht="81.599999999999994" customHeight="1">
      <c r="A154" s="111">
        <v>755</v>
      </c>
      <c r="B154" s="64" t="s">
        <v>269</v>
      </c>
      <c r="C154" s="59" t="s">
        <v>270</v>
      </c>
      <c r="D154" s="86" t="s">
        <v>157</v>
      </c>
      <c r="E154" s="58" t="s">
        <v>249</v>
      </c>
      <c r="F154" s="64"/>
      <c r="G154" s="64"/>
      <c r="H154" s="64"/>
      <c r="I154" s="64" t="s">
        <v>509</v>
      </c>
      <c r="J154" s="64"/>
      <c r="K154" s="59" t="s">
        <v>514</v>
      </c>
      <c r="L154" s="148">
        <f t="shared" si="4"/>
        <v>386543.2</v>
      </c>
      <c r="M154" s="133">
        <v>315577.83</v>
      </c>
      <c r="N154" s="133">
        <v>1884.05</v>
      </c>
      <c r="O154" s="133"/>
      <c r="P154" s="133"/>
      <c r="Q154" s="133">
        <v>69081.320000000007</v>
      </c>
      <c r="R154" s="146"/>
    </row>
    <row r="155" spans="1:18" ht="81.599999999999994" customHeight="1">
      <c r="A155" s="111">
        <v>755</v>
      </c>
      <c r="B155" s="64" t="s">
        <v>269</v>
      </c>
      <c r="C155" s="59" t="s">
        <v>270</v>
      </c>
      <c r="D155" s="86" t="s">
        <v>158</v>
      </c>
      <c r="E155" s="58" t="s">
        <v>249</v>
      </c>
      <c r="F155" s="64"/>
      <c r="G155" s="64"/>
      <c r="H155" s="64"/>
      <c r="I155" s="64" t="s">
        <v>211</v>
      </c>
      <c r="J155" s="64"/>
      <c r="K155" s="59" t="s">
        <v>90</v>
      </c>
      <c r="L155" s="148">
        <f t="shared" si="4"/>
        <v>50122.879999999997</v>
      </c>
      <c r="M155" s="133">
        <v>5185.13</v>
      </c>
      <c r="N155" s="133">
        <v>41481</v>
      </c>
      <c r="O155" s="133"/>
      <c r="P155" s="133"/>
      <c r="Q155" s="133">
        <v>3456.75</v>
      </c>
      <c r="R155" s="146"/>
    </row>
    <row r="156" spans="1:18" ht="81.599999999999994" customHeight="1">
      <c r="A156" s="111">
        <v>755</v>
      </c>
      <c r="B156" s="64" t="s">
        <v>269</v>
      </c>
      <c r="C156" s="59" t="s">
        <v>270</v>
      </c>
      <c r="D156" s="86" t="s">
        <v>159</v>
      </c>
      <c r="E156" s="58" t="s">
        <v>249</v>
      </c>
      <c r="F156" s="64"/>
      <c r="G156" s="64"/>
      <c r="H156" s="64"/>
      <c r="I156" s="64" t="s">
        <v>211</v>
      </c>
      <c r="J156" s="64"/>
      <c r="K156" s="59" t="s">
        <v>90</v>
      </c>
      <c r="L156" s="148">
        <f t="shared" si="4"/>
        <v>178186.25</v>
      </c>
      <c r="M156" s="133"/>
      <c r="N156" s="133">
        <v>133691.25</v>
      </c>
      <c r="O156" s="133">
        <v>44495</v>
      </c>
      <c r="P156" s="133"/>
      <c r="Q156" s="133"/>
      <c r="R156" s="146"/>
    </row>
    <row r="157" spans="1:18" ht="81.599999999999994" customHeight="1">
      <c r="A157" s="111">
        <v>755</v>
      </c>
      <c r="B157" s="64" t="s">
        <v>269</v>
      </c>
      <c r="C157" s="59" t="s">
        <v>270</v>
      </c>
      <c r="D157" s="86" t="s">
        <v>160</v>
      </c>
      <c r="E157" s="58" t="s">
        <v>249</v>
      </c>
      <c r="F157" s="64"/>
      <c r="G157" s="64"/>
      <c r="H157" s="64"/>
      <c r="I157" s="64" t="s">
        <v>131</v>
      </c>
      <c r="J157" s="64"/>
      <c r="K157" s="59" t="s">
        <v>132</v>
      </c>
      <c r="L157" s="148">
        <f>SUM(M157:Q157)</f>
        <v>248856.3</v>
      </c>
      <c r="M157" s="133">
        <v>213840</v>
      </c>
      <c r="N157" s="133">
        <v>6949.8</v>
      </c>
      <c r="O157" s="133">
        <v>1336.5</v>
      </c>
      <c r="P157" s="133"/>
      <c r="Q157" s="133">
        <v>26730</v>
      </c>
      <c r="R157" s="146"/>
    </row>
    <row r="158" spans="1:18" ht="81.599999999999994" customHeight="1">
      <c r="A158" s="111">
        <v>755</v>
      </c>
      <c r="B158" s="64" t="s">
        <v>269</v>
      </c>
      <c r="C158" s="59" t="s">
        <v>270</v>
      </c>
      <c r="D158" s="86" t="s">
        <v>161</v>
      </c>
      <c r="E158" s="58" t="s">
        <v>249</v>
      </c>
      <c r="F158" s="64"/>
      <c r="G158" s="64"/>
      <c r="H158" s="64"/>
      <c r="I158" s="64" t="s">
        <v>131</v>
      </c>
      <c r="J158" s="64"/>
      <c r="K158" s="59" t="s">
        <v>132</v>
      </c>
      <c r="L158" s="148">
        <f t="shared" si="4"/>
        <v>1918.13</v>
      </c>
      <c r="M158" s="133">
        <v>1278.75</v>
      </c>
      <c r="N158" s="133">
        <v>639.38</v>
      </c>
      <c r="O158" s="133"/>
      <c r="P158" s="133"/>
      <c r="Q158" s="133"/>
      <c r="R158" s="146"/>
    </row>
    <row r="159" spans="1:18" ht="81.599999999999994" customHeight="1">
      <c r="A159" s="111">
        <v>755</v>
      </c>
      <c r="B159" s="64" t="s">
        <v>269</v>
      </c>
      <c r="C159" s="59" t="s">
        <v>270</v>
      </c>
      <c r="D159" s="86" t="s">
        <v>162</v>
      </c>
      <c r="E159" s="58" t="s">
        <v>249</v>
      </c>
      <c r="F159" s="64"/>
      <c r="G159" s="64"/>
      <c r="H159" s="64"/>
      <c r="I159" s="64" t="s">
        <v>212</v>
      </c>
      <c r="J159" s="64"/>
      <c r="K159" s="59" t="s">
        <v>213</v>
      </c>
      <c r="L159" s="148">
        <f t="shared" si="4"/>
        <v>1323.1399999999999</v>
      </c>
      <c r="M159" s="133">
        <v>1038.6199999999999</v>
      </c>
      <c r="N159" s="133">
        <v>183.04</v>
      </c>
      <c r="O159" s="133">
        <v>33.83</v>
      </c>
      <c r="P159" s="133"/>
      <c r="Q159" s="133">
        <v>67.650000000000006</v>
      </c>
      <c r="R159" s="146"/>
    </row>
    <row r="160" spans="1:18" ht="81.599999999999994" customHeight="1">
      <c r="A160" s="111">
        <v>755</v>
      </c>
      <c r="B160" s="64" t="s">
        <v>269</v>
      </c>
      <c r="C160" s="59" t="s">
        <v>270</v>
      </c>
      <c r="D160" s="86" t="s">
        <v>163</v>
      </c>
      <c r="E160" s="58" t="s">
        <v>249</v>
      </c>
      <c r="F160" s="64"/>
      <c r="G160" s="64"/>
      <c r="H160" s="64"/>
      <c r="I160" s="64" t="s">
        <v>214</v>
      </c>
      <c r="J160" s="64"/>
      <c r="K160" s="59" t="s">
        <v>215</v>
      </c>
      <c r="L160" s="148">
        <f t="shared" si="4"/>
        <v>1535540.6900000002</v>
      </c>
      <c r="M160" s="133">
        <f>244383.12+244383.12+203652.64</f>
        <v>692418.88</v>
      </c>
      <c r="N160" s="133">
        <f>293259.75+264748.38+162922.11</f>
        <v>720930.24</v>
      </c>
      <c r="O160" s="133"/>
      <c r="P160" s="133"/>
      <c r="Q160" s="133">
        <f>40730.52+40730.52+40730.53</f>
        <v>122191.56999999999</v>
      </c>
      <c r="R160" s="146"/>
    </row>
    <row r="161" spans="1:18" ht="81.599999999999994" customHeight="1">
      <c r="A161" s="111">
        <v>755</v>
      </c>
      <c r="B161" s="64" t="s">
        <v>269</v>
      </c>
      <c r="C161" s="59" t="s">
        <v>270</v>
      </c>
      <c r="D161" s="86" t="s">
        <v>164</v>
      </c>
      <c r="E161" s="58" t="s">
        <v>249</v>
      </c>
      <c r="F161" s="64"/>
      <c r="G161" s="64"/>
      <c r="H161" s="64"/>
      <c r="I161" s="64" t="s">
        <v>214</v>
      </c>
      <c r="J161" s="64"/>
      <c r="K161" s="59" t="s">
        <v>215</v>
      </c>
      <c r="L161" s="148">
        <f t="shared" si="4"/>
        <v>1535319.73</v>
      </c>
      <c r="M161" s="133">
        <f>36202.32+1407857.99</f>
        <v>1444060.31</v>
      </c>
      <c r="N161" s="133"/>
      <c r="O161" s="133"/>
      <c r="P161" s="133"/>
      <c r="Q161" s="133">
        <f>6787.94+84471.48</f>
        <v>91259.42</v>
      </c>
      <c r="R161" s="146"/>
    </row>
    <row r="162" spans="1:18" ht="81.599999999999994" customHeight="1">
      <c r="A162" s="111">
        <v>755</v>
      </c>
      <c r="B162" s="64" t="s">
        <v>269</v>
      </c>
      <c r="C162" s="59" t="s">
        <v>270</v>
      </c>
      <c r="D162" s="86" t="s">
        <v>165</v>
      </c>
      <c r="E162" s="58" t="s">
        <v>249</v>
      </c>
      <c r="F162" s="64"/>
      <c r="G162" s="64"/>
      <c r="H162" s="64"/>
      <c r="I162" s="64" t="s">
        <v>216</v>
      </c>
      <c r="J162" s="64"/>
      <c r="K162" s="59" t="s">
        <v>34</v>
      </c>
      <c r="L162" s="148">
        <f t="shared" si="4"/>
        <v>1066422.52</v>
      </c>
      <c r="M162" s="133">
        <v>190055.5</v>
      </c>
      <c r="N162" s="133">
        <v>591283.77</v>
      </c>
      <c r="O162" s="133"/>
      <c r="P162" s="133"/>
      <c r="Q162" s="133">
        <v>285083.25</v>
      </c>
      <c r="R162" s="146"/>
    </row>
    <row r="163" spans="1:18" ht="81.599999999999994" customHeight="1">
      <c r="A163" s="111">
        <v>755</v>
      </c>
      <c r="B163" s="64" t="s">
        <v>269</v>
      </c>
      <c r="C163" s="59" t="s">
        <v>270</v>
      </c>
      <c r="D163" s="86" t="s">
        <v>166</v>
      </c>
      <c r="E163" s="58" t="s">
        <v>249</v>
      </c>
      <c r="F163" s="64"/>
      <c r="G163" s="64"/>
      <c r="H163" s="64"/>
      <c r="I163" s="64" t="s">
        <v>217</v>
      </c>
      <c r="J163" s="64"/>
      <c r="K163" s="59" t="s">
        <v>218</v>
      </c>
      <c r="L163" s="148">
        <f t="shared" si="4"/>
        <v>5336.61</v>
      </c>
      <c r="M163" s="133">
        <v>1650.5</v>
      </c>
      <c r="N163" s="133">
        <v>3300.99</v>
      </c>
      <c r="O163" s="133"/>
      <c r="P163" s="133"/>
      <c r="Q163" s="133">
        <v>385.12</v>
      </c>
      <c r="R163" s="146"/>
    </row>
    <row r="164" spans="1:18" ht="81.599999999999994" customHeight="1">
      <c r="A164" s="111">
        <v>755</v>
      </c>
      <c r="B164" s="64" t="s">
        <v>269</v>
      </c>
      <c r="C164" s="59" t="s">
        <v>270</v>
      </c>
      <c r="D164" s="86" t="s">
        <v>167</v>
      </c>
      <c r="E164" s="58" t="s">
        <v>249</v>
      </c>
      <c r="F164" s="64"/>
      <c r="G164" s="64"/>
      <c r="H164" s="64"/>
      <c r="I164" s="64" t="s">
        <v>469</v>
      </c>
      <c r="J164" s="64"/>
      <c r="K164" s="59" t="s">
        <v>475</v>
      </c>
      <c r="L164" s="148">
        <f t="shared" si="4"/>
        <v>197538</v>
      </c>
      <c r="M164" s="133">
        <v>135300</v>
      </c>
      <c r="N164" s="133">
        <v>20295</v>
      </c>
      <c r="O164" s="133">
        <v>1353</v>
      </c>
      <c r="P164" s="133"/>
      <c r="Q164" s="133">
        <v>40590</v>
      </c>
      <c r="R164" s="146"/>
    </row>
    <row r="165" spans="1:18" ht="81.599999999999994" customHeight="1">
      <c r="A165" s="111">
        <v>755</v>
      </c>
      <c r="B165" s="64" t="s">
        <v>269</v>
      </c>
      <c r="C165" s="59" t="s">
        <v>270</v>
      </c>
      <c r="D165" s="86" t="s">
        <v>168</v>
      </c>
      <c r="E165" s="58" t="s">
        <v>249</v>
      </c>
      <c r="F165" s="64"/>
      <c r="G165" s="64"/>
      <c r="H165" s="64"/>
      <c r="I165" s="64" t="s">
        <v>219</v>
      </c>
      <c r="J165" s="64"/>
      <c r="K165" s="59" t="s">
        <v>220</v>
      </c>
      <c r="L165" s="148">
        <f t="shared" si="4"/>
        <v>63234.6</v>
      </c>
      <c r="M165" s="133">
        <v>1216.05</v>
      </c>
      <c r="N165" s="133">
        <v>6080.25</v>
      </c>
      <c r="O165" s="133">
        <v>24321</v>
      </c>
      <c r="P165" s="133"/>
      <c r="Q165" s="133">
        <v>31617.3</v>
      </c>
      <c r="R165" s="146"/>
    </row>
    <row r="166" spans="1:18" ht="81.599999999999994" customHeight="1">
      <c r="A166" s="111">
        <v>755</v>
      </c>
      <c r="B166" s="64" t="s">
        <v>269</v>
      </c>
      <c r="C166" s="59" t="s">
        <v>270</v>
      </c>
      <c r="D166" s="86" t="s">
        <v>181</v>
      </c>
      <c r="E166" s="58" t="s">
        <v>249</v>
      </c>
      <c r="F166" s="64"/>
      <c r="G166" s="64"/>
      <c r="H166" s="64"/>
      <c r="I166" s="64" t="s">
        <v>221</v>
      </c>
      <c r="J166" s="64"/>
      <c r="K166" s="59" t="s">
        <v>222</v>
      </c>
      <c r="L166" s="148">
        <f t="shared" si="4"/>
        <v>37636.459999999992</v>
      </c>
      <c r="M166" s="133">
        <v>5249.7599999999948</v>
      </c>
      <c r="N166" s="133">
        <v>31427.22</v>
      </c>
      <c r="O166" s="133"/>
      <c r="P166" s="133"/>
      <c r="Q166" s="133">
        <v>959.47999999999956</v>
      </c>
      <c r="R166" s="146"/>
    </row>
    <row r="167" spans="1:18" ht="81.599999999999994" customHeight="1">
      <c r="A167" s="111">
        <v>755</v>
      </c>
      <c r="B167" s="64" t="s">
        <v>269</v>
      </c>
      <c r="C167" s="59" t="s">
        <v>270</v>
      </c>
      <c r="D167" s="86" t="s">
        <v>182</v>
      </c>
      <c r="E167" s="58" t="s">
        <v>249</v>
      </c>
      <c r="F167" s="64"/>
      <c r="G167" s="64"/>
      <c r="H167" s="64"/>
      <c r="I167" s="64" t="s">
        <v>221</v>
      </c>
      <c r="J167" s="64"/>
      <c r="K167" s="59" t="s">
        <v>222</v>
      </c>
      <c r="L167" s="148">
        <f t="shared" si="4"/>
        <v>268798.75</v>
      </c>
      <c r="M167" s="133">
        <v>71362.5</v>
      </c>
      <c r="N167" s="133">
        <v>166512.5</v>
      </c>
      <c r="O167" s="133">
        <v>7136.25</v>
      </c>
      <c r="P167" s="133"/>
      <c r="Q167" s="133">
        <v>23787.5</v>
      </c>
      <c r="R167" s="146"/>
    </row>
    <row r="168" spans="1:18" ht="81.599999999999994" customHeight="1">
      <c r="A168" s="111">
        <v>755</v>
      </c>
      <c r="B168" s="64" t="s">
        <v>269</v>
      </c>
      <c r="C168" s="59" t="s">
        <v>270</v>
      </c>
      <c r="D168" s="86" t="s">
        <v>183</v>
      </c>
      <c r="E168" s="58" t="s">
        <v>249</v>
      </c>
      <c r="F168" s="64"/>
      <c r="G168" s="64"/>
      <c r="H168" s="64"/>
      <c r="I168" s="64" t="s">
        <v>223</v>
      </c>
      <c r="J168" s="64"/>
      <c r="K168" s="59" t="s">
        <v>224</v>
      </c>
      <c r="L168" s="148">
        <f t="shared" si="4"/>
        <v>2278012.7799999998</v>
      </c>
      <c r="M168" s="133">
        <v>870870.08</v>
      </c>
      <c r="N168" s="133">
        <v>1347556.86</v>
      </c>
      <c r="O168" s="133">
        <v>36668.21</v>
      </c>
      <c r="P168" s="133"/>
      <c r="Q168" s="133">
        <v>22917.63</v>
      </c>
      <c r="R168" s="146"/>
    </row>
    <row r="169" spans="1:18" ht="81.599999999999994" customHeight="1">
      <c r="A169" s="111">
        <v>755</v>
      </c>
      <c r="B169" s="64" t="s">
        <v>269</v>
      </c>
      <c r="C169" s="59" t="s">
        <v>270</v>
      </c>
      <c r="D169" s="86" t="s">
        <v>184</v>
      </c>
      <c r="E169" s="58" t="s">
        <v>249</v>
      </c>
      <c r="F169" s="64"/>
      <c r="G169" s="64"/>
      <c r="H169" s="64"/>
      <c r="I169" s="64" t="s">
        <v>225</v>
      </c>
      <c r="J169" s="64"/>
      <c r="K169" s="59" t="s">
        <v>226</v>
      </c>
      <c r="L169" s="148">
        <f t="shared" si="4"/>
        <v>1967.08</v>
      </c>
      <c r="M169" s="133">
        <v>31.63</v>
      </c>
      <c r="N169" s="133">
        <v>37.950000000000003</v>
      </c>
      <c r="O169" s="133"/>
      <c r="P169" s="133"/>
      <c r="Q169" s="133">
        <v>1897.5</v>
      </c>
      <c r="R169" s="146"/>
    </row>
    <row r="170" spans="1:18" ht="81.599999999999994" customHeight="1">
      <c r="A170" s="111">
        <v>755</v>
      </c>
      <c r="B170" s="64" t="s">
        <v>269</v>
      </c>
      <c r="C170" s="59" t="s">
        <v>270</v>
      </c>
      <c r="D170" s="86" t="s">
        <v>185</v>
      </c>
      <c r="E170" s="58" t="s">
        <v>249</v>
      </c>
      <c r="F170" s="64"/>
      <c r="G170" s="64"/>
      <c r="H170" s="64"/>
      <c r="I170" s="64" t="s">
        <v>135</v>
      </c>
      <c r="J170" s="64"/>
      <c r="K170" s="59" t="s">
        <v>136</v>
      </c>
      <c r="L170" s="148">
        <f t="shared" si="4"/>
        <v>251721.62000000002</v>
      </c>
      <c r="M170" s="133">
        <f>7890.96+7890.96+78909.6</f>
        <v>94691.520000000004</v>
      </c>
      <c r="N170" s="133">
        <f>14992.82+21305.59+101004.29</f>
        <v>137302.70000000001</v>
      </c>
      <c r="O170" s="133"/>
      <c r="P170" s="133"/>
      <c r="Q170" s="133">
        <f>3945.48+7890.96+7890.96</f>
        <v>19727.400000000001</v>
      </c>
      <c r="R170" s="146"/>
    </row>
    <row r="171" spans="1:18" ht="81.599999999999994" customHeight="1">
      <c r="A171" s="111">
        <v>755</v>
      </c>
      <c r="B171" s="64" t="s">
        <v>269</v>
      </c>
      <c r="C171" s="59" t="s">
        <v>270</v>
      </c>
      <c r="D171" s="86" t="s">
        <v>186</v>
      </c>
      <c r="E171" s="58" t="s">
        <v>249</v>
      </c>
      <c r="F171" s="64"/>
      <c r="G171" s="64"/>
      <c r="H171" s="64"/>
      <c r="I171" s="64" t="s">
        <v>135</v>
      </c>
      <c r="J171" s="64"/>
      <c r="K171" s="59" t="s">
        <v>136</v>
      </c>
      <c r="L171" s="148">
        <f t="shared" si="4"/>
        <v>21359.8</v>
      </c>
      <c r="M171" s="133">
        <v>2194.5</v>
      </c>
      <c r="N171" s="133">
        <v>14630</v>
      </c>
      <c r="O171" s="133">
        <v>877.8</v>
      </c>
      <c r="P171" s="133"/>
      <c r="Q171" s="133">
        <v>3657.5</v>
      </c>
      <c r="R171" s="146"/>
    </row>
    <row r="172" spans="1:18" ht="81.599999999999994" customHeight="1">
      <c r="A172" s="111">
        <v>755</v>
      </c>
      <c r="B172" s="64" t="s">
        <v>269</v>
      </c>
      <c r="C172" s="59" t="s">
        <v>270</v>
      </c>
      <c r="D172" s="86" t="s">
        <v>187</v>
      </c>
      <c r="E172" s="58" t="s">
        <v>249</v>
      </c>
      <c r="F172" s="64"/>
      <c r="G172" s="64"/>
      <c r="H172" s="64"/>
      <c r="I172" s="64" t="s">
        <v>135</v>
      </c>
      <c r="J172" s="64"/>
      <c r="K172" s="59" t="s">
        <v>136</v>
      </c>
      <c r="L172" s="148">
        <f t="shared" si="4"/>
        <v>1487.6399999999999</v>
      </c>
      <c r="M172" s="133">
        <v>1062.5999999999999</v>
      </c>
      <c r="N172" s="133">
        <v>425.04</v>
      </c>
      <c r="O172" s="133"/>
      <c r="P172" s="133"/>
      <c r="Q172" s="133"/>
      <c r="R172" s="146"/>
    </row>
    <row r="173" spans="1:18" ht="81.599999999999994" customHeight="1">
      <c r="A173" s="111">
        <v>755</v>
      </c>
      <c r="B173" s="64" t="s">
        <v>269</v>
      </c>
      <c r="C173" s="59" t="s">
        <v>270</v>
      </c>
      <c r="D173" s="86" t="s">
        <v>188</v>
      </c>
      <c r="E173" s="58" t="s">
        <v>249</v>
      </c>
      <c r="F173" s="64"/>
      <c r="G173" s="64"/>
      <c r="H173" s="64"/>
      <c r="I173" s="64" t="s">
        <v>227</v>
      </c>
      <c r="J173" s="64"/>
      <c r="K173" s="59" t="s">
        <v>228</v>
      </c>
      <c r="L173" s="148">
        <f t="shared" si="4"/>
        <v>638880</v>
      </c>
      <c r="M173" s="133">
        <v>337920</v>
      </c>
      <c r="N173" s="133">
        <v>253440</v>
      </c>
      <c r="O173" s="133"/>
      <c r="P173" s="133"/>
      <c r="Q173" s="133">
        <v>47520</v>
      </c>
      <c r="R173" s="146"/>
    </row>
    <row r="174" spans="1:18" ht="81.599999999999994" customHeight="1">
      <c r="A174" s="110">
        <v>766</v>
      </c>
      <c r="B174" s="113" t="s">
        <v>269</v>
      </c>
      <c r="C174" s="114" t="s">
        <v>270</v>
      </c>
      <c r="D174" s="84" t="s">
        <v>404</v>
      </c>
      <c r="E174" s="70" t="s">
        <v>249</v>
      </c>
      <c r="F174" s="78"/>
      <c r="G174" s="78"/>
      <c r="H174" s="78"/>
      <c r="I174" s="78" t="s">
        <v>405</v>
      </c>
      <c r="J174" s="78"/>
      <c r="K174" s="78" t="s">
        <v>406</v>
      </c>
      <c r="L174" s="154">
        <v>2844000</v>
      </c>
      <c r="M174" s="135">
        <v>2744430</v>
      </c>
      <c r="N174" s="135">
        <v>100000</v>
      </c>
      <c r="O174" s="133"/>
      <c r="P174" s="133"/>
      <c r="Q174" s="133"/>
      <c r="R174" s="146"/>
    </row>
    <row r="175" spans="1:18" ht="81.599999999999994" customHeight="1">
      <c r="A175" s="111">
        <v>772</v>
      </c>
      <c r="B175" s="96" t="s">
        <v>269</v>
      </c>
      <c r="C175" s="97" t="s">
        <v>270</v>
      </c>
      <c r="D175" s="80" t="s">
        <v>429</v>
      </c>
      <c r="E175" s="58" t="s">
        <v>249</v>
      </c>
      <c r="F175" s="64"/>
      <c r="G175" s="64"/>
      <c r="H175" s="64"/>
      <c r="I175" s="64" t="s">
        <v>432</v>
      </c>
      <c r="J175" s="64"/>
      <c r="K175" s="95" t="s">
        <v>302</v>
      </c>
      <c r="L175" s="148">
        <f>SUM(M175:Q175)</f>
        <v>1579384.8</v>
      </c>
      <c r="M175" s="133">
        <v>855440</v>
      </c>
      <c r="N175" s="133">
        <v>631600</v>
      </c>
      <c r="O175" s="133"/>
      <c r="P175" s="133"/>
      <c r="Q175" s="133">
        <v>92344.8</v>
      </c>
      <c r="R175" s="146"/>
    </row>
    <row r="176" spans="1:18" ht="81.599999999999994" customHeight="1">
      <c r="A176" s="111">
        <v>772</v>
      </c>
      <c r="B176" s="96" t="s">
        <v>269</v>
      </c>
      <c r="C176" s="97" t="s">
        <v>270</v>
      </c>
      <c r="D176" s="80" t="s">
        <v>430</v>
      </c>
      <c r="E176" s="58" t="s">
        <v>249</v>
      </c>
      <c r="F176" s="64"/>
      <c r="G176" s="64"/>
      <c r="H176" s="64"/>
      <c r="I176" s="64" t="s">
        <v>433</v>
      </c>
      <c r="J176" s="64"/>
      <c r="K176" s="64" t="s">
        <v>304</v>
      </c>
      <c r="L176" s="148">
        <f>SUM(M176:Q176)</f>
        <v>3531816</v>
      </c>
      <c r="M176" s="133">
        <v>2742200</v>
      </c>
      <c r="N176" s="133">
        <v>739300</v>
      </c>
      <c r="O176" s="133"/>
      <c r="P176" s="133"/>
      <c r="Q176" s="133">
        <v>50316</v>
      </c>
      <c r="R176" s="146"/>
    </row>
    <row r="177" spans="1:18" ht="81.599999999999994" customHeight="1">
      <c r="A177" s="111">
        <v>772</v>
      </c>
      <c r="B177" s="96" t="s">
        <v>269</v>
      </c>
      <c r="C177" s="97" t="s">
        <v>270</v>
      </c>
      <c r="D177" s="80" t="s">
        <v>431</v>
      </c>
      <c r="E177" s="58" t="s">
        <v>249</v>
      </c>
      <c r="F177" s="64"/>
      <c r="G177" s="64"/>
      <c r="H177" s="64"/>
      <c r="I177" s="64" t="s">
        <v>432</v>
      </c>
      <c r="J177" s="64"/>
      <c r="K177" s="95" t="s">
        <v>302</v>
      </c>
      <c r="L177" s="148">
        <f>SUM(M177:Q177)</f>
        <v>299440</v>
      </c>
      <c r="M177" s="133">
        <v>47280</v>
      </c>
      <c r="N177" s="133">
        <v>252160</v>
      </c>
      <c r="O177" s="133"/>
      <c r="P177" s="133"/>
      <c r="Q177" s="133"/>
      <c r="R177" s="146"/>
    </row>
    <row r="178" spans="1:18" ht="81.599999999999994" customHeight="1">
      <c r="A178" s="111">
        <v>795</v>
      </c>
      <c r="B178" s="96" t="s">
        <v>269</v>
      </c>
      <c r="C178" s="97" t="s">
        <v>270</v>
      </c>
      <c r="D178" s="80" t="s">
        <v>408</v>
      </c>
      <c r="E178" s="58" t="s">
        <v>249</v>
      </c>
      <c r="F178" s="64"/>
      <c r="G178" s="64"/>
      <c r="H178" s="64"/>
      <c r="I178" s="64" t="s">
        <v>409</v>
      </c>
      <c r="J178" s="64"/>
      <c r="K178" s="64" t="s">
        <v>414</v>
      </c>
      <c r="L178" s="148">
        <v>330000</v>
      </c>
      <c r="M178" s="133">
        <v>275000</v>
      </c>
      <c r="N178" s="133"/>
      <c r="O178" s="133"/>
      <c r="P178" s="133"/>
      <c r="Q178" s="133">
        <v>55000</v>
      </c>
      <c r="R178" s="146"/>
    </row>
    <row r="179" spans="1:18" ht="81.599999999999994" customHeight="1">
      <c r="A179" s="111">
        <v>795</v>
      </c>
      <c r="B179" s="96" t="s">
        <v>269</v>
      </c>
      <c r="C179" s="97" t="s">
        <v>270</v>
      </c>
      <c r="D179" s="80" t="s">
        <v>408</v>
      </c>
      <c r="E179" s="58" t="s">
        <v>249</v>
      </c>
      <c r="F179" s="64"/>
      <c r="G179" s="64"/>
      <c r="H179" s="64"/>
      <c r="I179" s="64" t="s">
        <v>295</v>
      </c>
      <c r="J179" s="64"/>
      <c r="K179" s="64" t="s">
        <v>306</v>
      </c>
      <c r="L179" s="148">
        <v>1235000</v>
      </c>
      <c r="M179" s="133">
        <v>910000</v>
      </c>
      <c r="N179" s="133"/>
      <c r="O179" s="133"/>
      <c r="P179" s="133"/>
      <c r="Q179" s="133">
        <v>325000</v>
      </c>
      <c r="R179" s="146"/>
    </row>
    <row r="180" spans="1:18" ht="81.599999999999994" customHeight="1">
      <c r="A180" s="111">
        <v>795</v>
      </c>
      <c r="B180" s="96" t="s">
        <v>269</v>
      </c>
      <c r="C180" s="97" t="s">
        <v>270</v>
      </c>
      <c r="D180" s="80" t="s">
        <v>410</v>
      </c>
      <c r="E180" s="58" t="s">
        <v>249</v>
      </c>
      <c r="F180" s="64"/>
      <c r="G180" s="64"/>
      <c r="H180" s="64"/>
      <c r="I180" s="64" t="s">
        <v>295</v>
      </c>
      <c r="J180" s="64"/>
      <c r="K180" s="64" t="s">
        <v>306</v>
      </c>
      <c r="L180" s="148">
        <v>294000</v>
      </c>
      <c r="M180" s="133">
        <v>241500</v>
      </c>
      <c r="N180" s="133"/>
      <c r="O180" s="133"/>
      <c r="P180" s="133"/>
      <c r="Q180" s="133">
        <v>52500</v>
      </c>
      <c r="R180" s="146"/>
    </row>
    <row r="181" spans="1:18" ht="81.599999999999994" customHeight="1">
      <c r="A181" s="111">
        <v>795</v>
      </c>
      <c r="B181" s="96" t="s">
        <v>269</v>
      </c>
      <c r="C181" s="97" t="s">
        <v>270</v>
      </c>
      <c r="D181" s="80" t="s">
        <v>410</v>
      </c>
      <c r="E181" s="58" t="s">
        <v>249</v>
      </c>
      <c r="F181" s="64"/>
      <c r="G181" s="64"/>
      <c r="H181" s="64"/>
      <c r="I181" s="64" t="s">
        <v>411</v>
      </c>
      <c r="J181" s="64"/>
      <c r="K181" s="64" t="s">
        <v>415</v>
      </c>
      <c r="L181" s="148">
        <v>611094</v>
      </c>
      <c r="M181" s="133" t="s">
        <v>412</v>
      </c>
      <c r="N181" s="133">
        <v>150864</v>
      </c>
      <c r="O181" s="133"/>
      <c r="P181" s="133"/>
      <c r="Q181" s="133">
        <v>134700</v>
      </c>
      <c r="R181" s="146"/>
    </row>
    <row r="182" spans="1:18" ht="81.599999999999994" customHeight="1">
      <c r="A182" s="111">
        <v>795</v>
      </c>
      <c r="B182" s="96" t="s">
        <v>269</v>
      </c>
      <c r="C182" s="97" t="s">
        <v>270</v>
      </c>
      <c r="D182" s="80" t="s">
        <v>410</v>
      </c>
      <c r="E182" s="58" t="s">
        <v>249</v>
      </c>
      <c r="F182" s="64"/>
      <c r="G182" s="64"/>
      <c r="H182" s="64"/>
      <c r="I182" s="64" t="s">
        <v>413</v>
      </c>
      <c r="J182" s="64"/>
      <c r="K182" s="64" t="s">
        <v>416</v>
      </c>
      <c r="L182" s="148">
        <v>63070</v>
      </c>
      <c r="M182" s="133"/>
      <c r="N182" s="133">
        <v>63070</v>
      </c>
      <c r="O182" s="133"/>
      <c r="P182" s="133"/>
      <c r="Q182" s="133"/>
      <c r="R182" s="146"/>
    </row>
    <row r="183" spans="1:18" ht="81.599999999999994" customHeight="1">
      <c r="A183" s="111">
        <v>831</v>
      </c>
      <c r="B183" s="96" t="s">
        <v>269</v>
      </c>
      <c r="C183" s="97" t="s">
        <v>270</v>
      </c>
      <c r="D183" s="80" t="s">
        <v>805</v>
      </c>
      <c r="E183" s="58" t="s">
        <v>249</v>
      </c>
      <c r="F183" s="64"/>
      <c r="G183" s="64"/>
      <c r="H183" s="64"/>
      <c r="I183" s="64" t="s">
        <v>807</v>
      </c>
      <c r="J183" s="64"/>
      <c r="K183" s="95" t="s">
        <v>806</v>
      </c>
      <c r="L183" s="148">
        <f>SUM(M183:Q183)</f>
        <v>15960724.379999999</v>
      </c>
      <c r="M183" s="133">
        <v>14072940</v>
      </c>
      <c r="N183" s="133"/>
      <c r="O183" s="133"/>
      <c r="P183" s="133"/>
      <c r="Q183" s="133">
        <v>1887784.38</v>
      </c>
      <c r="R183" s="146"/>
    </row>
    <row r="184" spans="1:18" ht="81.599999999999994" customHeight="1">
      <c r="A184" s="111">
        <v>836</v>
      </c>
      <c r="B184" s="96" t="s">
        <v>269</v>
      </c>
      <c r="C184" s="97" t="s">
        <v>270</v>
      </c>
      <c r="D184" s="80" t="s">
        <v>426</v>
      </c>
      <c r="E184" s="58" t="s">
        <v>249</v>
      </c>
      <c r="F184" s="64"/>
      <c r="G184" s="64"/>
      <c r="H184" s="64"/>
      <c r="I184" s="64" t="s">
        <v>427</v>
      </c>
      <c r="J184" s="64"/>
      <c r="K184" s="95" t="s">
        <v>428</v>
      </c>
      <c r="L184" s="148">
        <f>SUM(M184:Q184)</f>
        <v>439550</v>
      </c>
      <c r="M184" s="133"/>
      <c r="N184" s="133">
        <v>439550</v>
      </c>
      <c r="O184" s="133"/>
      <c r="P184" s="133"/>
      <c r="Q184" s="133"/>
      <c r="R184" s="146"/>
    </row>
    <row r="185" spans="1:18" ht="107.25" customHeight="1">
      <c r="A185" s="111">
        <v>891</v>
      </c>
      <c r="B185" s="96" t="s">
        <v>269</v>
      </c>
      <c r="C185" s="97" t="s">
        <v>270</v>
      </c>
      <c r="D185" s="105" t="s">
        <v>589</v>
      </c>
      <c r="E185" s="58" t="s">
        <v>249</v>
      </c>
      <c r="F185" s="64"/>
      <c r="G185" s="64"/>
      <c r="H185" s="64"/>
      <c r="I185" s="64" t="s">
        <v>584</v>
      </c>
      <c r="J185" s="64"/>
      <c r="K185" s="95">
        <v>8082461008</v>
      </c>
      <c r="L185" s="148">
        <f t="shared" ref="L185:L195" si="5">SUM(M185:R185)</f>
        <v>208100</v>
      </c>
      <c r="M185" s="133">
        <v>99200</v>
      </c>
      <c r="N185" s="133">
        <v>108900</v>
      </c>
      <c r="O185" s="133"/>
      <c r="P185" s="133"/>
      <c r="Q185" s="133">
        <v>0</v>
      </c>
      <c r="R185" s="146"/>
    </row>
    <row r="186" spans="1:18" ht="110.25" customHeight="1">
      <c r="A186" s="111">
        <v>891</v>
      </c>
      <c r="B186" s="96" t="s">
        <v>269</v>
      </c>
      <c r="C186" s="97" t="s">
        <v>270</v>
      </c>
      <c r="D186" s="105" t="s">
        <v>590</v>
      </c>
      <c r="E186" s="58" t="s">
        <v>249</v>
      </c>
      <c r="F186" s="64"/>
      <c r="G186" s="64"/>
      <c r="H186" s="64"/>
      <c r="I186" s="64" t="s">
        <v>585</v>
      </c>
      <c r="J186" s="64"/>
      <c r="K186" s="95">
        <v>9009860967</v>
      </c>
      <c r="L186" s="148">
        <f t="shared" si="5"/>
        <v>166275</v>
      </c>
      <c r="M186" s="133">
        <v>103920</v>
      </c>
      <c r="N186" s="133">
        <v>25975</v>
      </c>
      <c r="O186" s="133"/>
      <c r="P186" s="133"/>
      <c r="Q186" s="133">
        <v>36380</v>
      </c>
      <c r="R186" s="146"/>
    </row>
    <row r="187" spans="1:18" ht="107.25" customHeight="1">
      <c r="A187" s="111">
        <v>891</v>
      </c>
      <c r="B187" s="96" t="s">
        <v>269</v>
      </c>
      <c r="C187" s="97" t="s">
        <v>270</v>
      </c>
      <c r="D187" s="105" t="s">
        <v>591</v>
      </c>
      <c r="E187" s="58" t="s">
        <v>249</v>
      </c>
      <c r="F187" s="64"/>
      <c r="G187" s="64"/>
      <c r="H187" s="64"/>
      <c r="I187" s="64" t="s">
        <v>585</v>
      </c>
      <c r="J187" s="64"/>
      <c r="K187" s="95">
        <v>9009860967</v>
      </c>
      <c r="L187" s="148">
        <f t="shared" si="5"/>
        <v>55060.2</v>
      </c>
      <c r="M187" s="133">
        <v>31454.400000000001</v>
      </c>
      <c r="N187" s="133">
        <v>23605.8</v>
      </c>
      <c r="O187" s="133"/>
      <c r="P187" s="133"/>
      <c r="Q187" s="133">
        <v>0</v>
      </c>
      <c r="R187" s="146"/>
    </row>
    <row r="188" spans="1:18" ht="120.75" customHeight="1">
      <c r="A188" s="111">
        <v>891</v>
      </c>
      <c r="B188" s="96" t="s">
        <v>269</v>
      </c>
      <c r="C188" s="97" t="s">
        <v>270</v>
      </c>
      <c r="D188" s="105" t="s">
        <v>592</v>
      </c>
      <c r="E188" s="58" t="s">
        <v>249</v>
      </c>
      <c r="F188" s="64"/>
      <c r="G188" s="64"/>
      <c r="H188" s="64"/>
      <c r="I188" s="64" t="s">
        <v>584</v>
      </c>
      <c r="J188" s="64"/>
      <c r="K188" s="95">
        <v>8082461008</v>
      </c>
      <c r="L188" s="148">
        <f t="shared" si="5"/>
        <v>80450</v>
      </c>
      <c r="M188" s="133">
        <v>29300</v>
      </c>
      <c r="N188" s="133">
        <v>43800</v>
      </c>
      <c r="O188" s="133"/>
      <c r="P188" s="133"/>
      <c r="Q188" s="133">
        <v>7350</v>
      </c>
      <c r="R188" s="146"/>
    </row>
    <row r="189" spans="1:18" ht="105.75" customHeight="1">
      <c r="A189" s="111">
        <v>891</v>
      </c>
      <c r="B189" s="96" t="s">
        <v>269</v>
      </c>
      <c r="C189" s="97" t="s">
        <v>270</v>
      </c>
      <c r="D189" s="105" t="s">
        <v>593</v>
      </c>
      <c r="E189" s="58" t="s">
        <v>249</v>
      </c>
      <c r="F189" s="64"/>
      <c r="G189" s="64"/>
      <c r="H189" s="64"/>
      <c r="I189" s="64" t="s">
        <v>584</v>
      </c>
      <c r="J189" s="104"/>
      <c r="K189" s="95">
        <v>8082461008</v>
      </c>
      <c r="L189" s="148">
        <f t="shared" si="5"/>
        <v>310650</v>
      </c>
      <c r="M189" s="133">
        <v>185300</v>
      </c>
      <c r="N189" s="133">
        <v>109000</v>
      </c>
      <c r="O189" s="133"/>
      <c r="P189" s="133"/>
      <c r="Q189" s="133">
        <v>16350</v>
      </c>
      <c r="R189" s="146"/>
    </row>
    <row r="190" spans="1:18" ht="104.25" customHeight="1">
      <c r="A190" s="111">
        <v>891</v>
      </c>
      <c r="B190" s="96" t="s">
        <v>269</v>
      </c>
      <c r="C190" s="97" t="s">
        <v>270</v>
      </c>
      <c r="D190" s="105" t="s">
        <v>594</v>
      </c>
      <c r="E190" s="58" t="s">
        <v>249</v>
      </c>
      <c r="F190" s="64"/>
      <c r="G190" s="64"/>
      <c r="H190" s="64"/>
      <c r="I190" s="64" t="s">
        <v>584</v>
      </c>
      <c r="J190" s="104"/>
      <c r="K190" s="95">
        <v>8082461008</v>
      </c>
      <c r="L190" s="148">
        <f t="shared" si="5"/>
        <v>29850</v>
      </c>
      <c r="M190" s="133">
        <v>19900</v>
      </c>
      <c r="N190" s="133">
        <v>9950</v>
      </c>
      <c r="O190" s="133"/>
      <c r="P190" s="133"/>
      <c r="Q190" s="133">
        <v>0</v>
      </c>
      <c r="R190" s="146"/>
    </row>
    <row r="191" spans="1:18" ht="107.25" customHeight="1">
      <c r="A191" s="111">
        <v>891</v>
      </c>
      <c r="B191" s="96" t="s">
        <v>269</v>
      </c>
      <c r="C191" s="97" t="s">
        <v>270</v>
      </c>
      <c r="D191" s="105" t="s">
        <v>595</v>
      </c>
      <c r="E191" s="58" t="s">
        <v>249</v>
      </c>
      <c r="F191" s="64"/>
      <c r="G191" s="64"/>
      <c r="H191" s="64"/>
      <c r="I191" s="64" t="s">
        <v>584</v>
      </c>
      <c r="J191" s="104"/>
      <c r="K191" s="95">
        <v>8082461008</v>
      </c>
      <c r="L191" s="148">
        <f t="shared" si="5"/>
        <v>33600</v>
      </c>
      <c r="M191" s="133">
        <v>8400</v>
      </c>
      <c r="N191" s="133">
        <v>25200</v>
      </c>
      <c r="O191" s="133"/>
      <c r="P191" s="133"/>
      <c r="Q191" s="133">
        <v>0</v>
      </c>
      <c r="R191" s="146"/>
    </row>
    <row r="192" spans="1:18" ht="108" customHeight="1">
      <c r="A192" s="111">
        <v>891</v>
      </c>
      <c r="B192" s="96" t="s">
        <v>269</v>
      </c>
      <c r="C192" s="97" t="s">
        <v>270</v>
      </c>
      <c r="D192" s="105" t="s">
        <v>596</v>
      </c>
      <c r="E192" s="58" t="s">
        <v>249</v>
      </c>
      <c r="F192" s="64"/>
      <c r="G192" s="64"/>
      <c r="H192" s="64"/>
      <c r="I192" s="64" t="s">
        <v>586</v>
      </c>
      <c r="J192" s="104"/>
      <c r="K192" s="95">
        <v>2283720262</v>
      </c>
      <c r="L192" s="148">
        <f t="shared" si="5"/>
        <v>471486.6</v>
      </c>
      <c r="M192" s="133">
        <v>366711.8</v>
      </c>
      <c r="N192" s="133">
        <v>104774.8</v>
      </c>
      <c r="O192" s="133"/>
      <c r="P192" s="133"/>
      <c r="Q192" s="133">
        <v>0</v>
      </c>
      <c r="R192" s="146"/>
    </row>
    <row r="193" spans="1:23" ht="99" customHeight="1">
      <c r="A193" s="111">
        <v>891</v>
      </c>
      <c r="B193" s="96" t="s">
        <v>269</v>
      </c>
      <c r="C193" s="97" t="s">
        <v>270</v>
      </c>
      <c r="D193" s="105" t="s">
        <v>597</v>
      </c>
      <c r="E193" s="58" t="s">
        <v>249</v>
      </c>
      <c r="F193" s="64"/>
      <c r="G193" s="64"/>
      <c r="H193" s="64"/>
      <c r="I193" s="64" t="s">
        <v>587</v>
      </c>
      <c r="J193" s="104"/>
      <c r="K193" s="95">
        <v>6548140968</v>
      </c>
      <c r="L193" s="148">
        <f t="shared" si="5"/>
        <v>36000</v>
      </c>
      <c r="M193" s="133">
        <v>18000</v>
      </c>
      <c r="N193" s="133">
        <v>18000</v>
      </c>
      <c r="O193" s="133"/>
      <c r="P193" s="133"/>
      <c r="Q193" s="133">
        <v>0</v>
      </c>
      <c r="R193" s="146"/>
    </row>
    <row r="194" spans="1:23" ht="99" customHeight="1">
      <c r="A194" s="111">
        <v>891</v>
      </c>
      <c r="B194" s="96" t="s">
        <v>269</v>
      </c>
      <c r="C194" s="97" t="s">
        <v>270</v>
      </c>
      <c r="D194" s="105" t="s">
        <v>598</v>
      </c>
      <c r="E194" s="58" t="s">
        <v>249</v>
      </c>
      <c r="F194" s="64"/>
      <c r="G194" s="64"/>
      <c r="H194" s="64"/>
      <c r="I194" s="64" t="s">
        <v>588</v>
      </c>
      <c r="J194" s="104"/>
      <c r="K194" s="95">
        <v>907371009</v>
      </c>
      <c r="L194" s="148">
        <f t="shared" si="5"/>
        <v>44000</v>
      </c>
      <c r="M194" s="133">
        <v>22000</v>
      </c>
      <c r="N194" s="133">
        <v>22000</v>
      </c>
      <c r="O194" s="133"/>
      <c r="P194" s="133"/>
      <c r="Q194" s="133">
        <v>0</v>
      </c>
      <c r="R194" s="146"/>
    </row>
    <row r="195" spans="1:23" ht="99" customHeight="1">
      <c r="A195" s="111">
        <v>957</v>
      </c>
      <c r="B195" s="96" t="s">
        <v>269</v>
      </c>
      <c r="C195" s="97" t="s">
        <v>270</v>
      </c>
      <c r="D195" s="105" t="s">
        <v>7</v>
      </c>
      <c r="E195" s="58" t="s">
        <v>249</v>
      </c>
      <c r="F195" s="64"/>
      <c r="G195" s="64"/>
      <c r="H195" s="64"/>
      <c r="I195" s="64" t="s">
        <v>8</v>
      </c>
      <c r="J195" s="104"/>
      <c r="K195" s="95" t="s">
        <v>9</v>
      </c>
      <c r="L195" s="148">
        <f t="shared" si="5"/>
        <v>3793160</v>
      </c>
      <c r="M195" s="133"/>
      <c r="N195" s="133">
        <v>3793160</v>
      </c>
      <c r="O195" s="133"/>
      <c r="P195" s="133"/>
      <c r="Q195" s="133"/>
      <c r="R195" s="146"/>
    </row>
    <row r="196" spans="1:23" ht="81.599999999999994" customHeight="1">
      <c r="A196" s="111">
        <v>959</v>
      </c>
      <c r="B196" s="96" t="s">
        <v>269</v>
      </c>
      <c r="C196" s="97" t="s">
        <v>270</v>
      </c>
      <c r="D196" s="80" t="s">
        <v>435</v>
      </c>
      <c r="E196" s="58" t="s">
        <v>249</v>
      </c>
      <c r="F196" s="64"/>
      <c r="G196" s="64"/>
      <c r="H196" s="64"/>
      <c r="I196" s="64" t="s">
        <v>434</v>
      </c>
      <c r="J196" s="64"/>
      <c r="K196" s="64" t="s">
        <v>388</v>
      </c>
      <c r="L196" s="148">
        <v>170916.72</v>
      </c>
      <c r="M196" s="133"/>
      <c r="N196" s="133"/>
      <c r="O196" s="133">
        <v>170916.72</v>
      </c>
      <c r="P196" s="133"/>
      <c r="Q196" s="133"/>
      <c r="R196" s="146"/>
    </row>
    <row r="197" spans="1:23" ht="81.599999999999994" customHeight="1">
      <c r="A197" s="111">
        <v>1008</v>
      </c>
      <c r="B197" s="57" t="s">
        <v>269</v>
      </c>
      <c r="C197" s="61" t="s">
        <v>270</v>
      </c>
      <c r="D197" s="80" t="s">
        <v>533</v>
      </c>
      <c r="E197" s="58" t="s">
        <v>249</v>
      </c>
      <c r="F197" s="64"/>
      <c r="G197" s="64" t="s">
        <v>384</v>
      </c>
      <c r="H197" s="64" t="s">
        <v>385</v>
      </c>
      <c r="I197" s="101" t="s">
        <v>381</v>
      </c>
      <c r="J197" s="64" t="s">
        <v>382</v>
      </c>
      <c r="K197" s="64" t="s">
        <v>383</v>
      </c>
      <c r="L197" s="148">
        <v>834085</v>
      </c>
      <c r="M197" s="133"/>
      <c r="N197" s="133"/>
      <c r="O197" s="133">
        <v>834085</v>
      </c>
      <c r="P197" s="133"/>
      <c r="Q197" s="133"/>
      <c r="R197" s="146"/>
    </row>
    <row r="198" spans="1:23" ht="81.599999999999994" customHeight="1">
      <c r="A198" s="111">
        <v>1008</v>
      </c>
      <c r="B198" s="57" t="s">
        <v>269</v>
      </c>
      <c r="C198" s="61" t="s">
        <v>270</v>
      </c>
      <c r="D198" s="80" t="s">
        <v>533</v>
      </c>
      <c r="E198" s="58" t="s">
        <v>249</v>
      </c>
      <c r="F198" s="64"/>
      <c r="G198" s="64" t="s">
        <v>387</v>
      </c>
      <c r="H198" s="64" t="s">
        <v>385</v>
      </c>
      <c r="I198" s="101" t="s">
        <v>384</v>
      </c>
      <c r="J198" s="64" t="s">
        <v>385</v>
      </c>
      <c r="K198" s="64" t="s">
        <v>386</v>
      </c>
      <c r="L198" s="148"/>
      <c r="M198" s="133"/>
      <c r="N198" s="133"/>
      <c r="O198" s="133"/>
      <c r="P198" s="133"/>
      <c r="Q198" s="133"/>
      <c r="R198" s="146"/>
    </row>
    <row r="199" spans="1:23" ht="81.599999999999994" customHeight="1">
      <c r="A199" s="111">
        <v>1008</v>
      </c>
      <c r="B199" s="57" t="s">
        <v>269</v>
      </c>
      <c r="C199" s="61" t="s">
        <v>270</v>
      </c>
      <c r="D199" s="80" t="s">
        <v>533</v>
      </c>
      <c r="E199" s="58" t="s">
        <v>249</v>
      </c>
      <c r="F199" s="64"/>
      <c r="G199" s="64" t="s">
        <v>389</v>
      </c>
      <c r="H199" s="64" t="s">
        <v>385</v>
      </c>
      <c r="I199" s="101" t="s">
        <v>387</v>
      </c>
      <c r="J199" s="64" t="s">
        <v>385</v>
      </c>
      <c r="K199" s="64" t="s">
        <v>388</v>
      </c>
      <c r="L199" s="148"/>
      <c r="M199" s="133"/>
      <c r="N199" s="133"/>
      <c r="O199" s="133"/>
      <c r="P199" s="133"/>
      <c r="Q199" s="133"/>
      <c r="R199" s="146"/>
    </row>
    <row r="200" spans="1:23" ht="81.599999999999994" customHeight="1">
      <c r="A200" s="111">
        <v>1008</v>
      </c>
      <c r="B200" s="57" t="s">
        <v>269</v>
      </c>
      <c r="C200" s="61" t="s">
        <v>270</v>
      </c>
      <c r="D200" s="80" t="s">
        <v>533</v>
      </c>
      <c r="E200" s="58" t="s">
        <v>249</v>
      </c>
      <c r="F200" s="64"/>
      <c r="G200" s="64" t="s">
        <v>391</v>
      </c>
      <c r="H200" s="64" t="s">
        <v>385</v>
      </c>
      <c r="I200" s="101" t="s">
        <v>389</v>
      </c>
      <c r="J200" s="64" t="s">
        <v>385</v>
      </c>
      <c r="K200" s="64" t="s">
        <v>390</v>
      </c>
      <c r="L200" s="155"/>
      <c r="M200" s="133"/>
      <c r="N200" s="133"/>
      <c r="O200" s="133"/>
      <c r="P200" s="133"/>
      <c r="Q200" s="133"/>
      <c r="R200" s="146"/>
    </row>
    <row r="201" spans="1:23" ht="81.599999999999994" customHeight="1">
      <c r="A201" s="111">
        <v>1008</v>
      </c>
      <c r="B201" s="57" t="s">
        <v>269</v>
      </c>
      <c r="C201" s="61" t="s">
        <v>270</v>
      </c>
      <c r="D201" s="80" t="s">
        <v>533</v>
      </c>
      <c r="E201" s="58" t="s">
        <v>249</v>
      </c>
      <c r="F201" s="64"/>
      <c r="G201" s="64" t="s">
        <v>393</v>
      </c>
      <c r="H201" s="64" t="s">
        <v>385</v>
      </c>
      <c r="I201" s="101" t="s">
        <v>391</v>
      </c>
      <c r="J201" s="64" t="s">
        <v>385</v>
      </c>
      <c r="K201" s="64" t="s">
        <v>392</v>
      </c>
      <c r="L201" s="155"/>
      <c r="M201" s="133"/>
      <c r="N201" s="133"/>
      <c r="O201" s="133"/>
      <c r="P201" s="133"/>
      <c r="Q201" s="133"/>
      <c r="R201" s="146"/>
    </row>
    <row r="202" spans="1:23" ht="81.599999999999994" customHeight="1">
      <c r="A202" s="111">
        <v>1008</v>
      </c>
      <c r="B202" s="57" t="s">
        <v>269</v>
      </c>
      <c r="C202" s="61" t="s">
        <v>270</v>
      </c>
      <c r="D202" s="80" t="s">
        <v>533</v>
      </c>
      <c r="E202" s="58" t="s">
        <v>249</v>
      </c>
      <c r="F202" s="64"/>
      <c r="G202" s="64"/>
      <c r="H202" s="64"/>
      <c r="I202" s="64" t="s">
        <v>393</v>
      </c>
      <c r="J202" s="64" t="s">
        <v>385</v>
      </c>
      <c r="K202" s="64" t="s">
        <v>394</v>
      </c>
      <c r="L202" s="155"/>
      <c r="M202" s="133"/>
      <c r="N202" s="133"/>
      <c r="O202" s="133"/>
      <c r="P202" s="133"/>
      <c r="Q202" s="133"/>
      <c r="R202" s="146"/>
      <c r="S202" s="156"/>
      <c r="T202" s="156"/>
      <c r="U202" s="157"/>
      <c r="V202" s="157"/>
      <c r="W202" s="157"/>
    </row>
    <row r="203" spans="1:23" ht="81.599999999999994" customHeight="1">
      <c r="A203" s="82"/>
      <c r="B203" s="57" t="s">
        <v>269</v>
      </c>
      <c r="C203" s="61" t="s">
        <v>270</v>
      </c>
      <c r="D203" s="80" t="s">
        <v>534</v>
      </c>
      <c r="E203" s="58" t="s">
        <v>249</v>
      </c>
      <c r="F203" s="61" t="s">
        <v>270</v>
      </c>
      <c r="G203" s="80" t="s">
        <v>533</v>
      </c>
      <c r="H203" s="58" t="s">
        <v>249</v>
      </c>
      <c r="I203" s="64" t="s">
        <v>535</v>
      </c>
      <c r="J203" s="64"/>
      <c r="K203" s="102">
        <v>3663500969</v>
      </c>
      <c r="L203" s="160">
        <v>235000</v>
      </c>
      <c r="M203" s="161"/>
      <c r="N203" s="161"/>
      <c r="O203" s="148"/>
      <c r="P203" s="133"/>
      <c r="Q203" s="162">
        <v>235000</v>
      </c>
      <c r="R203" s="133"/>
      <c r="S203" s="144"/>
      <c r="T203" s="144"/>
      <c r="U203" s="158"/>
      <c r="V203" s="157"/>
      <c r="W203" s="157"/>
    </row>
    <row r="204" spans="1:23" ht="81.599999999999994" customHeight="1">
      <c r="A204" s="82"/>
      <c r="B204" s="57" t="s">
        <v>269</v>
      </c>
      <c r="C204" s="61" t="s">
        <v>270</v>
      </c>
      <c r="D204" s="80" t="s">
        <v>536</v>
      </c>
      <c r="E204" s="58" t="s">
        <v>249</v>
      </c>
      <c r="F204" s="61" t="s">
        <v>270</v>
      </c>
      <c r="G204" s="80" t="s">
        <v>533</v>
      </c>
      <c r="H204" s="58" t="s">
        <v>249</v>
      </c>
      <c r="I204" s="64" t="s">
        <v>535</v>
      </c>
      <c r="J204" s="64"/>
      <c r="K204" s="102">
        <v>3663500969</v>
      </c>
      <c r="L204" s="160">
        <v>437461.02</v>
      </c>
      <c r="M204" s="161"/>
      <c r="N204" s="161"/>
      <c r="O204" s="148"/>
      <c r="P204" s="133"/>
      <c r="Q204" s="162">
        <v>437461.02</v>
      </c>
      <c r="R204" s="133"/>
      <c r="S204" s="144"/>
      <c r="T204" s="159"/>
      <c r="U204" s="144"/>
      <c r="V204" s="157"/>
      <c r="W204" s="157"/>
    </row>
    <row r="205" spans="1:23" ht="81.599999999999994" customHeight="1">
      <c r="A205" s="111">
        <v>1163</v>
      </c>
      <c r="B205" s="57" t="s">
        <v>269</v>
      </c>
      <c r="C205" s="61" t="s">
        <v>270</v>
      </c>
      <c r="D205" s="80" t="s">
        <v>538</v>
      </c>
      <c r="E205" s="58" t="s">
        <v>249</v>
      </c>
      <c r="F205" s="61" t="s">
        <v>270</v>
      </c>
      <c r="G205" s="80" t="s">
        <v>533</v>
      </c>
      <c r="H205" s="58" t="s">
        <v>249</v>
      </c>
      <c r="I205" s="64" t="s">
        <v>537</v>
      </c>
      <c r="J205" s="64"/>
      <c r="K205" s="102">
        <v>8055610722</v>
      </c>
      <c r="L205" s="160">
        <v>42336</v>
      </c>
      <c r="M205" s="161" t="s">
        <v>539</v>
      </c>
      <c r="N205" s="161" t="s">
        <v>540</v>
      </c>
      <c r="O205" s="148">
        <v>504</v>
      </c>
      <c r="P205" s="133">
        <v>504</v>
      </c>
      <c r="Q205" s="162">
        <v>6552</v>
      </c>
      <c r="R205" s="133"/>
      <c r="S205" s="156"/>
      <c r="T205" s="156"/>
      <c r="U205" s="157"/>
      <c r="V205" s="157"/>
      <c r="W205" s="157"/>
    </row>
    <row r="206" spans="1:23" ht="81.599999999999994" customHeight="1">
      <c r="A206" s="111">
        <v>1115</v>
      </c>
      <c r="B206" s="57" t="s">
        <v>269</v>
      </c>
      <c r="C206" s="61" t="s">
        <v>270</v>
      </c>
      <c r="D206" s="80" t="s">
        <v>541</v>
      </c>
      <c r="E206" s="58" t="s">
        <v>249</v>
      </c>
      <c r="F206" s="64"/>
      <c r="G206" s="64"/>
      <c r="H206" s="64"/>
      <c r="I206" s="64" t="s">
        <v>542</v>
      </c>
      <c r="J206" s="64"/>
      <c r="K206" s="102" t="s">
        <v>546</v>
      </c>
      <c r="L206" s="163">
        <f>SUM(M206:Q206)</f>
        <v>9960</v>
      </c>
      <c r="M206" s="133">
        <v>4980</v>
      </c>
      <c r="N206" s="133">
        <v>0</v>
      </c>
      <c r="O206" s="133">
        <v>0</v>
      </c>
      <c r="P206" s="133">
        <v>0</v>
      </c>
      <c r="Q206" s="133">
        <v>4980</v>
      </c>
      <c r="R206" s="146"/>
      <c r="S206" s="156"/>
      <c r="T206" s="156"/>
      <c r="U206" s="157"/>
      <c r="V206" s="157"/>
      <c r="W206" s="157"/>
    </row>
    <row r="207" spans="1:23" ht="81.599999999999994" customHeight="1">
      <c r="A207" s="111">
        <v>1115</v>
      </c>
      <c r="B207" s="57" t="s">
        <v>269</v>
      </c>
      <c r="C207" s="61" t="s">
        <v>270</v>
      </c>
      <c r="D207" s="80" t="s">
        <v>541</v>
      </c>
      <c r="E207" s="58" t="s">
        <v>249</v>
      </c>
      <c r="F207" s="64"/>
      <c r="G207" s="64"/>
      <c r="H207" s="64"/>
      <c r="I207" s="64" t="s">
        <v>543</v>
      </c>
      <c r="J207" s="64"/>
      <c r="K207" s="102" t="s">
        <v>547</v>
      </c>
      <c r="L207" s="163">
        <f>SUM(M207:Q207)</f>
        <v>26280</v>
      </c>
      <c r="M207" s="133">
        <v>0</v>
      </c>
      <c r="N207" s="133">
        <v>0</v>
      </c>
      <c r="O207" s="133">
        <v>0</v>
      </c>
      <c r="P207" s="133">
        <v>0</v>
      </c>
      <c r="Q207" s="133">
        <v>26280</v>
      </c>
      <c r="R207" s="146"/>
      <c r="S207" s="156"/>
      <c r="T207" s="156"/>
      <c r="U207" s="157"/>
      <c r="V207" s="157"/>
      <c r="W207" s="157"/>
    </row>
    <row r="208" spans="1:23" ht="81.599999999999994" customHeight="1">
      <c r="A208" s="111">
        <v>1115</v>
      </c>
      <c r="B208" s="57" t="s">
        <v>269</v>
      </c>
      <c r="C208" s="61" t="s">
        <v>270</v>
      </c>
      <c r="D208" s="80" t="s">
        <v>541</v>
      </c>
      <c r="E208" s="58" t="s">
        <v>249</v>
      </c>
      <c r="F208" s="64"/>
      <c r="G208" s="64"/>
      <c r="H208" s="64"/>
      <c r="I208" s="64" t="s">
        <v>544</v>
      </c>
      <c r="J208" s="64"/>
      <c r="K208" s="64" t="s">
        <v>548</v>
      </c>
      <c r="L208" s="163">
        <f>SUM(M208:Q208)</f>
        <v>432000</v>
      </c>
      <c r="M208" s="133">
        <v>432000</v>
      </c>
      <c r="N208" s="133">
        <v>0</v>
      </c>
      <c r="O208" s="133">
        <v>0</v>
      </c>
      <c r="P208" s="133">
        <v>0</v>
      </c>
      <c r="Q208" s="133">
        <v>0</v>
      </c>
      <c r="R208" s="146"/>
    </row>
    <row r="209" spans="1:18" ht="81.599999999999994" customHeight="1">
      <c r="A209" s="111">
        <v>1115</v>
      </c>
      <c r="B209" s="57" t="s">
        <v>269</v>
      </c>
      <c r="C209" s="61" t="s">
        <v>270</v>
      </c>
      <c r="D209" s="80" t="s">
        <v>541</v>
      </c>
      <c r="E209" s="58" t="s">
        <v>249</v>
      </c>
      <c r="F209" s="64"/>
      <c r="G209" s="64"/>
      <c r="H209" s="64"/>
      <c r="I209" s="64" t="s">
        <v>545</v>
      </c>
      <c r="J209" s="64"/>
      <c r="K209" s="64" t="s">
        <v>549</v>
      </c>
      <c r="L209" s="163">
        <f>SUM(M209:Q209)</f>
        <v>673955</v>
      </c>
      <c r="M209" s="133">
        <v>0</v>
      </c>
      <c r="N209" s="133">
        <v>532800</v>
      </c>
      <c r="O209" s="133">
        <v>104155</v>
      </c>
      <c r="P209" s="133">
        <v>0</v>
      </c>
      <c r="Q209" s="133">
        <v>37000</v>
      </c>
      <c r="R209" s="146"/>
    </row>
    <row r="210" spans="1:18" ht="81.599999999999994" customHeight="1">
      <c r="A210" s="111">
        <v>1116</v>
      </c>
      <c r="B210" s="57" t="s">
        <v>269</v>
      </c>
      <c r="C210" s="61" t="s">
        <v>270</v>
      </c>
      <c r="D210" s="76" t="s">
        <v>550</v>
      </c>
      <c r="E210" s="58" t="s">
        <v>249</v>
      </c>
      <c r="F210" s="64"/>
      <c r="G210" s="64"/>
      <c r="H210" s="64"/>
      <c r="I210" s="64" t="s">
        <v>551</v>
      </c>
      <c r="J210" s="64"/>
      <c r="K210" s="64" t="s">
        <v>577</v>
      </c>
      <c r="L210" s="148">
        <f>SUM(M210:Q210)</f>
        <v>7861.5</v>
      </c>
      <c r="M210" s="133">
        <v>3057</v>
      </c>
      <c r="N210" s="133">
        <v>1120.5</v>
      </c>
      <c r="O210" s="133"/>
      <c r="P210" s="133"/>
      <c r="Q210" s="133">
        <v>3684</v>
      </c>
      <c r="R210" s="146"/>
    </row>
    <row r="211" spans="1:18" ht="81.599999999999994" customHeight="1">
      <c r="A211" s="111">
        <v>1116</v>
      </c>
      <c r="B211" s="57" t="s">
        <v>269</v>
      </c>
      <c r="C211" s="61" t="s">
        <v>270</v>
      </c>
      <c r="D211" s="80" t="s">
        <v>552</v>
      </c>
      <c r="E211" s="58" t="s">
        <v>249</v>
      </c>
      <c r="F211" s="64"/>
      <c r="G211" s="64"/>
      <c r="H211" s="64"/>
      <c r="I211" s="64" t="s">
        <v>557</v>
      </c>
      <c r="J211" s="64"/>
      <c r="K211" s="64" t="s">
        <v>578</v>
      </c>
      <c r="L211" s="148">
        <f t="shared" ref="L211:L287" si="6">SUM(M211:Q211)</f>
        <v>10605</v>
      </c>
      <c r="M211" s="133">
        <v>10500</v>
      </c>
      <c r="N211" s="133">
        <v>105</v>
      </c>
      <c r="O211" s="133"/>
      <c r="P211" s="133"/>
      <c r="Q211" s="133"/>
      <c r="R211" s="146"/>
    </row>
    <row r="212" spans="1:18" ht="81.599999999999994" customHeight="1">
      <c r="A212" s="111">
        <v>1116</v>
      </c>
      <c r="B212" s="57" t="s">
        <v>269</v>
      </c>
      <c r="C212" s="61" t="s">
        <v>270</v>
      </c>
      <c r="D212" s="80" t="s">
        <v>553</v>
      </c>
      <c r="E212" s="58" t="s">
        <v>249</v>
      </c>
      <c r="F212" s="64"/>
      <c r="G212" s="64"/>
      <c r="H212" s="64"/>
      <c r="I212" s="64" t="s">
        <v>557</v>
      </c>
      <c r="J212" s="64"/>
      <c r="K212" s="64" t="s">
        <v>578</v>
      </c>
      <c r="L212" s="148">
        <f t="shared" si="6"/>
        <v>9300</v>
      </c>
      <c r="M212" s="133">
        <v>8040</v>
      </c>
      <c r="N212" s="133">
        <v>1260</v>
      </c>
      <c r="O212" s="133"/>
      <c r="P212" s="133"/>
      <c r="Q212" s="133"/>
      <c r="R212" s="146"/>
    </row>
    <row r="213" spans="1:18" ht="81.599999999999994" customHeight="1">
      <c r="A213" s="111">
        <v>1116</v>
      </c>
      <c r="B213" s="57" t="s">
        <v>269</v>
      </c>
      <c r="C213" s="61" t="s">
        <v>270</v>
      </c>
      <c r="D213" s="80" t="s">
        <v>554</v>
      </c>
      <c r="E213" s="58" t="s">
        <v>249</v>
      </c>
      <c r="F213" s="64"/>
      <c r="G213" s="64"/>
      <c r="H213" s="64"/>
      <c r="I213" s="64" t="s">
        <v>558</v>
      </c>
      <c r="J213" s="64"/>
      <c r="K213" s="64" t="s">
        <v>302</v>
      </c>
      <c r="L213" s="148">
        <f t="shared" si="6"/>
        <v>70344</v>
      </c>
      <c r="M213" s="133">
        <v>46896</v>
      </c>
      <c r="N213" s="133">
        <v>9075.6</v>
      </c>
      <c r="O213" s="133"/>
      <c r="P213" s="133"/>
      <c r="Q213" s="133">
        <v>14372.4</v>
      </c>
      <c r="R213" s="146"/>
    </row>
    <row r="214" spans="1:18" ht="81.599999999999994" customHeight="1">
      <c r="A214" s="111">
        <v>1116</v>
      </c>
      <c r="B214" s="57" t="s">
        <v>269</v>
      </c>
      <c r="C214" s="61" t="s">
        <v>270</v>
      </c>
      <c r="D214" s="80" t="s">
        <v>555</v>
      </c>
      <c r="E214" s="58" t="s">
        <v>249</v>
      </c>
      <c r="F214" s="64"/>
      <c r="G214" s="64"/>
      <c r="H214" s="64"/>
      <c r="I214" s="64" t="s">
        <v>582</v>
      </c>
      <c r="J214" s="64"/>
      <c r="K214" s="64" t="s">
        <v>304</v>
      </c>
      <c r="L214" s="148">
        <f t="shared" si="6"/>
        <v>165150</v>
      </c>
      <c r="M214" s="133">
        <v>116100</v>
      </c>
      <c r="N214" s="133">
        <v>27750</v>
      </c>
      <c r="O214" s="133"/>
      <c r="P214" s="133"/>
      <c r="Q214" s="133">
        <v>21300</v>
      </c>
      <c r="R214" s="146"/>
    </row>
    <row r="215" spans="1:18" ht="81.599999999999994" customHeight="1">
      <c r="A215" s="111">
        <v>1116</v>
      </c>
      <c r="B215" s="57" t="s">
        <v>269</v>
      </c>
      <c r="C215" s="61" t="s">
        <v>270</v>
      </c>
      <c r="D215" s="80" t="s">
        <v>556</v>
      </c>
      <c r="E215" s="58" t="s">
        <v>249</v>
      </c>
      <c r="F215" s="64"/>
      <c r="G215" s="64"/>
      <c r="H215" s="64"/>
      <c r="I215" s="64" t="s">
        <v>582</v>
      </c>
      <c r="J215" s="64"/>
      <c r="K215" s="64" t="s">
        <v>304</v>
      </c>
      <c r="L215" s="148">
        <f t="shared" si="6"/>
        <v>13200</v>
      </c>
      <c r="M215" s="133">
        <v>3300</v>
      </c>
      <c r="N215" s="133">
        <v>3300</v>
      </c>
      <c r="O215" s="133"/>
      <c r="P215" s="133"/>
      <c r="Q215" s="133">
        <v>6600</v>
      </c>
      <c r="R215" s="146"/>
    </row>
    <row r="216" spans="1:18" ht="81.599999999999994" customHeight="1">
      <c r="A216" s="111">
        <v>1116</v>
      </c>
      <c r="B216" s="57" t="s">
        <v>269</v>
      </c>
      <c r="C216" s="61" t="s">
        <v>270</v>
      </c>
      <c r="D216" s="80" t="s">
        <v>559</v>
      </c>
      <c r="E216" s="58" t="s">
        <v>249</v>
      </c>
      <c r="F216" s="64"/>
      <c r="G216" s="64"/>
      <c r="H216" s="64"/>
      <c r="I216" s="64" t="s">
        <v>560</v>
      </c>
      <c r="J216" s="64"/>
      <c r="K216" s="64" t="s">
        <v>307</v>
      </c>
      <c r="L216" s="148">
        <f t="shared" si="6"/>
        <v>217350</v>
      </c>
      <c r="M216" s="133">
        <v>165600</v>
      </c>
      <c r="N216" s="133">
        <v>51750</v>
      </c>
      <c r="O216" s="133"/>
      <c r="P216" s="133"/>
      <c r="Q216" s="133"/>
      <c r="R216" s="146"/>
    </row>
    <row r="217" spans="1:18" ht="81.599999999999994" customHeight="1">
      <c r="A217" s="111">
        <v>1116</v>
      </c>
      <c r="B217" s="57" t="s">
        <v>269</v>
      </c>
      <c r="C217" s="61" t="s">
        <v>270</v>
      </c>
      <c r="D217" s="80" t="s">
        <v>561</v>
      </c>
      <c r="E217" s="58" t="s">
        <v>249</v>
      </c>
      <c r="F217" s="64"/>
      <c r="G217" s="64"/>
      <c r="H217" s="64"/>
      <c r="I217" s="64" t="s">
        <v>560</v>
      </c>
      <c r="J217" s="64"/>
      <c r="K217" s="64" t="s">
        <v>307</v>
      </c>
      <c r="L217" s="148">
        <f t="shared" si="6"/>
        <v>248250</v>
      </c>
      <c r="M217" s="133">
        <v>196500</v>
      </c>
      <c r="N217" s="133">
        <v>44400</v>
      </c>
      <c r="O217" s="133"/>
      <c r="P217" s="133"/>
      <c r="Q217" s="133">
        <v>7350</v>
      </c>
      <c r="R217" s="146"/>
    </row>
    <row r="218" spans="1:18" ht="81.599999999999994" customHeight="1">
      <c r="A218" s="111">
        <v>1116</v>
      </c>
      <c r="B218" s="57" t="s">
        <v>269</v>
      </c>
      <c r="C218" s="61" t="s">
        <v>270</v>
      </c>
      <c r="D218" s="80" t="s">
        <v>562</v>
      </c>
      <c r="E218" s="58" t="s">
        <v>249</v>
      </c>
      <c r="F218" s="64"/>
      <c r="G218" s="64"/>
      <c r="H218" s="64"/>
      <c r="I218" s="64" t="s">
        <v>558</v>
      </c>
      <c r="J218" s="64"/>
      <c r="K218" s="64" t="s">
        <v>302</v>
      </c>
      <c r="L218" s="148">
        <f t="shared" si="6"/>
        <v>115861.92</v>
      </c>
      <c r="M218" s="133">
        <v>70440.149999999994</v>
      </c>
      <c r="N218" s="133">
        <v>15144.78</v>
      </c>
      <c r="O218" s="133"/>
      <c r="P218" s="133"/>
      <c r="Q218" s="133">
        <v>30276.99</v>
      </c>
      <c r="R218" s="146"/>
    </row>
    <row r="219" spans="1:18" ht="81.599999999999994" customHeight="1">
      <c r="A219" s="111">
        <v>1116</v>
      </c>
      <c r="B219" s="57" t="s">
        <v>269</v>
      </c>
      <c r="C219" s="61" t="s">
        <v>270</v>
      </c>
      <c r="D219" s="80" t="s">
        <v>563</v>
      </c>
      <c r="E219" s="58" t="s">
        <v>249</v>
      </c>
      <c r="F219" s="64"/>
      <c r="G219" s="64"/>
      <c r="H219" s="64"/>
      <c r="I219" s="64" t="s">
        <v>560</v>
      </c>
      <c r="J219" s="64"/>
      <c r="K219" s="64" t="s">
        <v>307</v>
      </c>
      <c r="L219" s="148">
        <f t="shared" si="6"/>
        <v>698700</v>
      </c>
      <c r="M219" s="133">
        <v>342300</v>
      </c>
      <c r="N219" s="133">
        <v>189750</v>
      </c>
      <c r="O219" s="133"/>
      <c r="P219" s="133"/>
      <c r="Q219" s="133">
        <v>166650</v>
      </c>
      <c r="R219" s="146"/>
    </row>
    <row r="220" spans="1:18" ht="81.599999999999994" customHeight="1">
      <c r="A220" s="111">
        <v>1116</v>
      </c>
      <c r="B220" s="57" t="s">
        <v>269</v>
      </c>
      <c r="C220" s="61" t="s">
        <v>270</v>
      </c>
      <c r="D220" s="80" t="s">
        <v>565</v>
      </c>
      <c r="E220" s="58" t="s">
        <v>249</v>
      </c>
      <c r="F220" s="64"/>
      <c r="G220" s="64"/>
      <c r="H220" s="64"/>
      <c r="I220" s="64" t="s">
        <v>564</v>
      </c>
      <c r="J220" s="64"/>
      <c r="K220" s="64" t="s">
        <v>579</v>
      </c>
      <c r="L220" s="148">
        <f t="shared" si="6"/>
        <v>17400</v>
      </c>
      <c r="M220" s="133">
        <v>8700</v>
      </c>
      <c r="N220" s="133">
        <v>8700</v>
      </c>
      <c r="O220" s="133"/>
      <c r="P220" s="133"/>
      <c r="Q220" s="133"/>
      <c r="R220" s="146"/>
    </row>
    <row r="221" spans="1:18" ht="81.599999999999994" customHeight="1">
      <c r="A221" s="111">
        <v>1116</v>
      </c>
      <c r="B221" s="57" t="s">
        <v>269</v>
      </c>
      <c r="C221" s="61" t="s">
        <v>270</v>
      </c>
      <c r="D221" s="80" t="s">
        <v>566</v>
      </c>
      <c r="E221" s="58" t="s">
        <v>249</v>
      </c>
      <c r="F221" s="64"/>
      <c r="G221" s="64"/>
      <c r="H221" s="64"/>
      <c r="I221" s="64" t="s">
        <v>583</v>
      </c>
      <c r="J221" s="64"/>
      <c r="K221" s="64" t="s">
        <v>580</v>
      </c>
      <c r="L221" s="148">
        <f t="shared" si="6"/>
        <v>213096</v>
      </c>
      <c r="M221" s="133">
        <v>122016</v>
      </c>
      <c r="N221" s="133">
        <v>35136</v>
      </c>
      <c r="O221" s="133"/>
      <c r="P221" s="133"/>
      <c r="Q221" s="133">
        <v>55944</v>
      </c>
      <c r="R221" s="146"/>
    </row>
    <row r="222" spans="1:18" ht="81.599999999999994" customHeight="1">
      <c r="A222" s="111">
        <v>1116</v>
      </c>
      <c r="B222" s="57" t="s">
        <v>269</v>
      </c>
      <c r="C222" s="61" t="s">
        <v>270</v>
      </c>
      <c r="D222" s="80" t="s">
        <v>567</v>
      </c>
      <c r="E222" s="58" t="s">
        <v>249</v>
      </c>
      <c r="F222" s="64"/>
      <c r="G222" s="64"/>
      <c r="H222" s="64"/>
      <c r="I222" s="64" t="s">
        <v>560</v>
      </c>
      <c r="J222" s="64"/>
      <c r="K222" s="64" t="s">
        <v>307</v>
      </c>
      <c r="L222" s="148">
        <f t="shared" si="6"/>
        <v>90240</v>
      </c>
      <c r="M222" s="133">
        <v>90240</v>
      </c>
      <c r="N222" s="133"/>
      <c r="O222" s="133"/>
      <c r="P222" s="133"/>
      <c r="Q222" s="133"/>
      <c r="R222" s="146"/>
    </row>
    <row r="223" spans="1:18" ht="81.599999999999994" customHeight="1">
      <c r="A223" s="111">
        <v>1116</v>
      </c>
      <c r="B223" s="57" t="s">
        <v>269</v>
      </c>
      <c r="C223" s="61" t="s">
        <v>270</v>
      </c>
      <c r="D223" s="80" t="s">
        <v>568</v>
      </c>
      <c r="E223" s="58" t="s">
        <v>249</v>
      </c>
      <c r="F223" s="64"/>
      <c r="G223" s="64"/>
      <c r="H223" s="64"/>
      <c r="I223" s="64" t="s">
        <v>560</v>
      </c>
      <c r="J223" s="64"/>
      <c r="K223" s="64" t="s">
        <v>307</v>
      </c>
      <c r="L223" s="148">
        <f t="shared" si="6"/>
        <v>336480</v>
      </c>
      <c r="M223" s="133">
        <v>136440</v>
      </c>
      <c r="N223" s="133">
        <v>64800</v>
      </c>
      <c r="O223" s="133"/>
      <c r="P223" s="133"/>
      <c r="Q223" s="133">
        <v>135240</v>
      </c>
      <c r="R223" s="146"/>
    </row>
    <row r="224" spans="1:18" ht="81.599999999999994" customHeight="1">
      <c r="A224" s="111">
        <v>1116</v>
      </c>
      <c r="B224" s="57" t="s">
        <v>269</v>
      </c>
      <c r="C224" s="61" t="s">
        <v>270</v>
      </c>
      <c r="D224" s="80" t="s">
        <v>569</v>
      </c>
      <c r="E224" s="58" t="s">
        <v>249</v>
      </c>
      <c r="F224" s="64"/>
      <c r="G224" s="64"/>
      <c r="H224" s="64"/>
      <c r="I224" s="64" t="s">
        <v>583</v>
      </c>
      <c r="J224" s="64"/>
      <c r="K224" s="64" t="s">
        <v>580</v>
      </c>
      <c r="L224" s="148">
        <f t="shared" si="6"/>
        <v>196200</v>
      </c>
      <c r="M224" s="133">
        <v>74646</v>
      </c>
      <c r="N224" s="133">
        <v>3759</v>
      </c>
      <c r="O224" s="133"/>
      <c r="P224" s="133"/>
      <c r="Q224" s="133">
        <v>117795</v>
      </c>
      <c r="R224" s="146"/>
    </row>
    <row r="225" spans="1:18" ht="81.599999999999994" customHeight="1">
      <c r="A225" s="111">
        <v>1116</v>
      </c>
      <c r="B225" s="57" t="s">
        <v>269</v>
      </c>
      <c r="C225" s="61" t="s">
        <v>270</v>
      </c>
      <c r="D225" s="80" t="s">
        <v>570</v>
      </c>
      <c r="E225" s="58" t="s">
        <v>249</v>
      </c>
      <c r="F225" s="64"/>
      <c r="G225" s="64"/>
      <c r="H225" s="64"/>
      <c r="I225" s="64" t="s">
        <v>560</v>
      </c>
      <c r="J225" s="64"/>
      <c r="K225" s="64" t="s">
        <v>307</v>
      </c>
      <c r="L225" s="148">
        <f t="shared" si="6"/>
        <v>7650</v>
      </c>
      <c r="M225" s="133">
        <v>7650</v>
      </c>
      <c r="N225" s="133"/>
      <c r="O225" s="133"/>
      <c r="P225" s="133"/>
      <c r="Q225" s="133"/>
      <c r="R225" s="146"/>
    </row>
    <row r="226" spans="1:18" ht="81.599999999999994" customHeight="1">
      <c r="A226" s="111">
        <v>1116</v>
      </c>
      <c r="B226" s="57" t="s">
        <v>269</v>
      </c>
      <c r="C226" s="61" t="s">
        <v>270</v>
      </c>
      <c r="D226" s="80" t="s">
        <v>571</v>
      </c>
      <c r="E226" s="58" t="s">
        <v>249</v>
      </c>
      <c r="F226" s="64"/>
      <c r="G226" s="64"/>
      <c r="H226" s="64"/>
      <c r="I226" s="64" t="s">
        <v>560</v>
      </c>
      <c r="J226" s="64"/>
      <c r="K226" s="64" t="s">
        <v>307</v>
      </c>
      <c r="L226" s="148">
        <f t="shared" si="6"/>
        <v>287250</v>
      </c>
      <c r="M226" s="133">
        <v>106500</v>
      </c>
      <c r="N226" s="133">
        <v>180750</v>
      </c>
      <c r="O226" s="133"/>
      <c r="P226" s="133"/>
      <c r="Q226" s="133"/>
      <c r="R226" s="146"/>
    </row>
    <row r="227" spans="1:18" ht="81.599999999999994" customHeight="1">
      <c r="A227" s="111">
        <v>1116</v>
      </c>
      <c r="B227" s="57" t="s">
        <v>269</v>
      </c>
      <c r="C227" s="61" t="s">
        <v>270</v>
      </c>
      <c r="D227" s="80" t="s">
        <v>572</v>
      </c>
      <c r="E227" s="58" t="s">
        <v>249</v>
      </c>
      <c r="F227" s="64"/>
      <c r="G227" s="64"/>
      <c r="H227" s="64"/>
      <c r="I227" s="64" t="s">
        <v>560</v>
      </c>
      <c r="J227" s="64"/>
      <c r="K227" s="64" t="s">
        <v>307</v>
      </c>
      <c r="L227" s="148">
        <f t="shared" si="6"/>
        <v>24174</v>
      </c>
      <c r="M227" s="133">
        <v>18060</v>
      </c>
      <c r="N227" s="133">
        <v>3474</v>
      </c>
      <c r="O227" s="133"/>
      <c r="P227" s="133"/>
      <c r="Q227" s="133">
        <v>2640</v>
      </c>
      <c r="R227" s="146"/>
    </row>
    <row r="228" spans="1:18" ht="81.599999999999994" customHeight="1">
      <c r="A228" s="111">
        <v>1116</v>
      </c>
      <c r="B228" s="57" t="s">
        <v>269</v>
      </c>
      <c r="C228" s="61" t="s">
        <v>270</v>
      </c>
      <c r="D228" s="80" t="s">
        <v>574</v>
      </c>
      <c r="E228" s="58" t="s">
        <v>249</v>
      </c>
      <c r="F228" s="64"/>
      <c r="G228" s="64"/>
      <c r="H228" s="64"/>
      <c r="I228" s="64" t="s">
        <v>573</v>
      </c>
      <c r="J228" s="64"/>
      <c r="K228" s="64" t="s">
        <v>581</v>
      </c>
      <c r="L228" s="148">
        <f t="shared" si="6"/>
        <v>244329.60000000001</v>
      </c>
      <c r="M228" s="133">
        <v>236448</v>
      </c>
      <c r="N228" s="133">
        <v>7881.6</v>
      </c>
      <c r="O228" s="133"/>
      <c r="P228" s="133"/>
      <c r="Q228" s="133"/>
      <c r="R228" s="146"/>
    </row>
    <row r="229" spans="1:18" ht="81.599999999999994" customHeight="1">
      <c r="A229" s="111">
        <v>1116</v>
      </c>
      <c r="B229" s="57" t="s">
        <v>269</v>
      </c>
      <c r="C229" s="61" t="s">
        <v>270</v>
      </c>
      <c r="D229" s="80" t="s">
        <v>575</v>
      </c>
      <c r="E229" s="58" t="s">
        <v>249</v>
      </c>
      <c r="F229" s="64"/>
      <c r="G229" s="64"/>
      <c r="H229" s="64"/>
      <c r="I229" s="64" t="s">
        <v>573</v>
      </c>
      <c r="J229" s="64"/>
      <c r="K229" s="64" t="s">
        <v>581</v>
      </c>
      <c r="L229" s="148">
        <f t="shared" si="6"/>
        <v>101694.6</v>
      </c>
      <c r="M229" s="133">
        <v>87141</v>
      </c>
      <c r="N229" s="133">
        <v>14553.6</v>
      </c>
      <c r="O229" s="133"/>
      <c r="P229" s="133"/>
      <c r="Q229" s="133"/>
      <c r="R229" s="146"/>
    </row>
    <row r="230" spans="1:18" ht="81.599999999999994" customHeight="1">
      <c r="A230" s="111">
        <v>1116</v>
      </c>
      <c r="B230" s="57" t="s">
        <v>269</v>
      </c>
      <c r="C230" s="61" t="s">
        <v>270</v>
      </c>
      <c r="D230" s="80" t="s">
        <v>576</v>
      </c>
      <c r="E230" s="58" t="s">
        <v>249</v>
      </c>
      <c r="F230" s="64"/>
      <c r="G230" s="64"/>
      <c r="H230" s="64"/>
      <c r="I230" s="64" t="s">
        <v>582</v>
      </c>
      <c r="J230" s="64"/>
      <c r="K230" s="64" t="s">
        <v>304</v>
      </c>
      <c r="L230" s="148">
        <f t="shared" si="6"/>
        <v>14280</v>
      </c>
      <c r="M230" s="133"/>
      <c r="N230" s="133">
        <v>14280</v>
      </c>
      <c r="O230" s="133"/>
      <c r="P230" s="133"/>
      <c r="Q230" s="133"/>
      <c r="R230" s="146"/>
    </row>
    <row r="231" spans="1:18" ht="81.599999999999994" customHeight="1">
      <c r="A231" s="111">
        <v>1178</v>
      </c>
      <c r="B231" s="57" t="s">
        <v>269</v>
      </c>
      <c r="C231" s="61" t="s">
        <v>270</v>
      </c>
      <c r="D231" s="80" t="s">
        <v>10</v>
      </c>
      <c r="E231" s="58" t="s">
        <v>249</v>
      </c>
      <c r="F231" s="64"/>
      <c r="G231" s="64"/>
      <c r="H231" s="64"/>
      <c r="I231" s="64" t="s">
        <v>11</v>
      </c>
      <c r="J231" s="64"/>
      <c r="K231" s="64" t="s">
        <v>12</v>
      </c>
      <c r="L231" s="148">
        <f t="shared" si="6"/>
        <v>346639.67</v>
      </c>
      <c r="M231" s="133">
        <v>21664.98</v>
      </c>
      <c r="N231" s="133">
        <v>324974.69</v>
      </c>
      <c r="O231" s="133"/>
      <c r="P231" s="133"/>
      <c r="Q231" s="133"/>
      <c r="R231" s="146"/>
    </row>
    <row r="232" spans="1:18" ht="81.599999999999994" customHeight="1">
      <c r="A232" s="111">
        <v>1210</v>
      </c>
      <c r="B232" s="57" t="s">
        <v>269</v>
      </c>
      <c r="C232" s="61" t="s">
        <v>270</v>
      </c>
      <c r="D232" s="80" t="s">
        <v>102</v>
      </c>
      <c r="E232" s="58" t="s">
        <v>249</v>
      </c>
      <c r="F232" s="64"/>
      <c r="G232" s="64"/>
      <c r="H232" s="64"/>
      <c r="I232" s="64" t="s">
        <v>123</v>
      </c>
      <c r="J232" s="64"/>
      <c r="K232" s="64" t="s">
        <v>124</v>
      </c>
      <c r="L232" s="148">
        <f t="shared" si="6"/>
        <v>1476245.26</v>
      </c>
      <c r="M232" s="133">
        <v>340671.98</v>
      </c>
      <c r="N232" s="133">
        <v>227114.66</v>
      </c>
      <c r="O232" s="133"/>
      <c r="P232" s="133"/>
      <c r="Q232" s="133">
        <v>908458.62</v>
      </c>
      <c r="R232" s="146"/>
    </row>
    <row r="233" spans="1:18" ht="81.599999999999994" customHeight="1">
      <c r="A233" s="111">
        <v>1210</v>
      </c>
      <c r="B233" s="57" t="s">
        <v>269</v>
      </c>
      <c r="C233" s="61" t="s">
        <v>270</v>
      </c>
      <c r="D233" s="80" t="s">
        <v>103</v>
      </c>
      <c r="E233" s="58" t="s">
        <v>249</v>
      </c>
      <c r="F233" s="64"/>
      <c r="G233" s="64"/>
      <c r="H233" s="64"/>
      <c r="I233" s="64" t="s">
        <v>125</v>
      </c>
      <c r="J233" s="64"/>
      <c r="K233" s="64" t="s">
        <v>126</v>
      </c>
      <c r="L233" s="148">
        <f t="shared" si="6"/>
        <v>38831.71</v>
      </c>
      <c r="M233" s="133">
        <v>13995.92</v>
      </c>
      <c r="N233" s="133">
        <v>15570.26</v>
      </c>
      <c r="O233" s="133">
        <v>534.76</v>
      </c>
      <c r="P233" s="133"/>
      <c r="Q233" s="133">
        <v>8730.77</v>
      </c>
      <c r="R233" s="146"/>
    </row>
    <row r="234" spans="1:18" ht="81.599999999999994" customHeight="1">
      <c r="A234" s="111">
        <v>1210</v>
      </c>
      <c r="B234" s="57" t="s">
        <v>269</v>
      </c>
      <c r="C234" s="61" t="s">
        <v>270</v>
      </c>
      <c r="D234" s="80" t="s">
        <v>104</v>
      </c>
      <c r="E234" s="58" t="s">
        <v>249</v>
      </c>
      <c r="F234" s="64"/>
      <c r="G234" s="64"/>
      <c r="H234" s="64"/>
      <c r="I234" s="64" t="s">
        <v>127</v>
      </c>
      <c r="J234" s="64"/>
      <c r="K234" s="64" t="s">
        <v>128</v>
      </c>
      <c r="L234" s="148">
        <f t="shared" si="6"/>
        <v>7092</v>
      </c>
      <c r="M234" s="133">
        <v>3903.6</v>
      </c>
      <c r="N234" s="133">
        <v>2602.83</v>
      </c>
      <c r="O234" s="133">
        <v>250.91</v>
      </c>
      <c r="P234" s="133"/>
      <c r="Q234" s="133">
        <v>334.66</v>
      </c>
      <c r="R234" s="146"/>
    </row>
    <row r="235" spans="1:18" ht="81.599999999999994" customHeight="1">
      <c r="A235" s="111">
        <v>1210</v>
      </c>
      <c r="B235" s="57" t="s">
        <v>269</v>
      </c>
      <c r="C235" s="61" t="s">
        <v>270</v>
      </c>
      <c r="D235" s="80" t="s">
        <v>105</v>
      </c>
      <c r="E235" s="58" t="s">
        <v>249</v>
      </c>
      <c r="F235" s="64"/>
      <c r="G235" s="64"/>
      <c r="H235" s="64"/>
      <c r="I235" s="64" t="s">
        <v>129</v>
      </c>
      <c r="J235" s="64"/>
      <c r="K235" s="64" t="s">
        <v>130</v>
      </c>
      <c r="L235" s="148">
        <f t="shared" si="6"/>
        <v>828085.83000000007</v>
      </c>
      <c r="M235" s="133">
        <v>163653.32999999999</v>
      </c>
      <c r="N235" s="133">
        <v>500779.2</v>
      </c>
      <c r="O235" s="133"/>
      <c r="P235" s="133"/>
      <c r="Q235" s="133">
        <v>163653.29999999999</v>
      </c>
      <c r="R235" s="146"/>
    </row>
    <row r="236" spans="1:18" ht="81.599999999999994" customHeight="1">
      <c r="A236" s="111">
        <v>1210</v>
      </c>
      <c r="B236" s="57" t="s">
        <v>269</v>
      </c>
      <c r="C236" s="61" t="s">
        <v>270</v>
      </c>
      <c r="D236" s="80" t="s">
        <v>106</v>
      </c>
      <c r="E236" s="58" t="s">
        <v>249</v>
      </c>
      <c r="F236" s="64"/>
      <c r="G236" s="64"/>
      <c r="H236" s="64"/>
      <c r="I236" s="64" t="s">
        <v>89</v>
      </c>
      <c r="J236" s="64"/>
      <c r="K236" s="64" t="s">
        <v>90</v>
      </c>
      <c r="L236" s="148">
        <f t="shared" si="6"/>
        <v>16221.239999999998</v>
      </c>
      <c r="M236" s="133">
        <v>7209.44</v>
      </c>
      <c r="N236" s="133">
        <v>9011.7999999999993</v>
      </c>
      <c r="O236" s="133"/>
      <c r="P236" s="133"/>
      <c r="Q236" s="133"/>
      <c r="R236" s="146"/>
    </row>
    <row r="237" spans="1:18" ht="81.599999999999994" customHeight="1">
      <c r="A237" s="111">
        <v>1210</v>
      </c>
      <c r="B237" s="57" t="s">
        <v>269</v>
      </c>
      <c r="C237" s="61" t="s">
        <v>270</v>
      </c>
      <c r="D237" s="80" t="s">
        <v>118</v>
      </c>
      <c r="E237" s="58" t="s">
        <v>249</v>
      </c>
      <c r="F237" s="64"/>
      <c r="G237" s="64"/>
      <c r="H237" s="64"/>
      <c r="I237" s="64" t="s">
        <v>89</v>
      </c>
      <c r="J237" s="64"/>
      <c r="K237" s="64" t="s">
        <v>90</v>
      </c>
      <c r="L237" s="148">
        <f t="shared" si="6"/>
        <v>107064.95</v>
      </c>
      <c r="M237" s="133">
        <v>95879.06</v>
      </c>
      <c r="N237" s="133">
        <v>11185.89</v>
      </c>
      <c r="O237" s="133"/>
      <c r="P237" s="133"/>
      <c r="Q237" s="133"/>
      <c r="R237" s="146"/>
    </row>
    <row r="238" spans="1:18" ht="81.599999999999994" customHeight="1">
      <c r="A238" s="111">
        <v>1210</v>
      </c>
      <c r="B238" s="57" t="s">
        <v>269</v>
      </c>
      <c r="C238" s="61" t="s">
        <v>270</v>
      </c>
      <c r="D238" s="80" t="s">
        <v>119</v>
      </c>
      <c r="E238" s="58" t="s">
        <v>249</v>
      </c>
      <c r="F238" s="64"/>
      <c r="G238" s="64"/>
      <c r="H238" s="64"/>
      <c r="I238" s="64" t="s">
        <v>131</v>
      </c>
      <c r="J238" s="64"/>
      <c r="K238" s="64" t="s">
        <v>132</v>
      </c>
      <c r="L238" s="148">
        <f t="shared" si="6"/>
        <v>113160</v>
      </c>
      <c r="M238" s="133">
        <v>27600</v>
      </c>
      <c r="N238" s="133">
        <v>82800</v>
      </c>
      <c r="O238" s="133"/>
      <c r="P238" s="133"/>
      <c r="Q238" s="133">
        <v>2760</v>
      </c>
      <c r="R238" s="146"/>
    </row>
    <row r="239" spans="1:18" ht="81.599999999999994" customHeight="1">
      <c r="A239" s="111">
        <v>1210</v>
      </c>
      <c r="B239" s="57" t="s">
        <v>269</v>
      </c>
      <c r="C239" s="61" t="s">
        <v>270</v>
      </c>
      <c r="D239" s="80" t="s">
        <v>120</v>
      </c>
      <c r="E239" s="58" t="s">
        <v>249</v>
      </c>
      <c r="F239" s="64"/>
      <c r="G239" s="64"/>
      <c r="H239" s="64"/>
      <c r="I239" s="64" t="s">
        <v>131</v>
      </c>
      <c r="J239" s="64"/>
      <c r="K239" s="64" t="s">
        <v>132</v>
      </c>
      <c r="L239" s="148">
        <f t="shared" si="6"/>
        <v>47495.71</v>
      </c>
      <c r="M239" s="133">
        <f>29231.7-M238</f>
        <v>1631.7000000000007</v>
      </c>
      <c r="N239" s="133">
        <f>127045.91-N238</f>
        <v>44245.91</v>
      </c>
      <c r="O239" s="133"/>
      <c r="P239" s="133"/>
      <c r="Q239" s="133">
        <f>4378.1-Q238</f>
        <v>1618.1000000000004</v>
      </c>
      <c r="R239" s="146"/>
    </row>
    <row r="240" spans="1:18" ht="81.599999999999994" customHeight="1">
      <c r="A240" s="111">
        <v>1210</v>
      </c>
      <c r="B240" s="57" t="s">
        <v>269</v>
      </c>
      <c r="C240" s="61" t="s">
        <v>270</v>
      </c>
      <c r="D240" s="80" t="s">
        <v>121</v>
      </c>
      <c r="E240" s="58" t="s">
        <v>249</v>
      </c>
      <c r="F240" s="64"/>
      <c r="G240" s="64"/>
      <c r="H240" s="64"/>
      <c r="I240" s="64" t="s">
        <v>133</v>
      </c>
      <c r="J240" s="64"/>
      <c r="K240" s="64" t="s">
        <v>134</v>
      </c>
      <c r="L240" s="148">
        <f t="shared" si="6"/>
        <v>8251.1899999999987</v>
      </c>
      <c r="M240" s="133">
        <v>5911.3</v>
      </c>
      <c r="N240" s="133">
        <v>123.15</v>
      </c>
      <c r="O240" s="133"/>
      <c r="P240" s="133"/>
      <c r="Q240" s="133">
        <v>2216.7399999999998</v>
      </c>
      <c r="R240" s="146"/>
    </row>
    <row r="241" spans="1:18" ht="81.599999999999994" customHeight="1">
      <c r="A241" s="111">
        <v>1210</v>
      </c>
      <c r="B241" s="57" t="s">
        <v>269</v>
      </c>
      <c r="C241" s="61" t="s">
        <v>270</v>
      </c>
      <c r="D241" s="80" t="s">
        <v>122</v>
      </c>
      <c r="E241" s="58" t="s">
        <v>249</v>
      </c>
      <c r="F241" s="64"/>
      <c r="G241" s="64"/>
      <c r="H241" s="64"/>
      <c r="I241" s="64" t="s">
        <v>135</v>
      </c>
      <c r="J241" s="64"/>
      <c r="K241" s="64" t="s">
        <v>136</v>
      </c>
      <c r="L241" s="148">
        <f t="shared" si="6"/>
        <v>24940.65</v>
      </c>
      <c r="M241" s="133">
        <v>21002.65</v>
      </c>
      <c r="N241" s="133">
        <v>1312.67</v>
      </c>
      <c r="O241" s="133"/>
      <c r="P241" s="133"/>
      <c r="Q241" s="133">
        <v>2625.33</v>
      </c>
      <c r="R241" s="146"/>
    </row>
    <row r="242" spans="1:18" ht="81.599999999999994" customHeight="1">
      <c r="A242" s="111">
        <v>1213</v>
      </c>
      <c r="B242" s="57" t="s">
        <v>269</v>
      </c>
      <c r="C242" s="61" t="s">
        <v>270</v>
      </c>
      <c r="D242" s="80" t="s">
        <v>0</v>
      </c>
      <c r="E242" s="58" t="s">
        <v>249</v>
      </c>
      <c r="F242" s="64"/>
      <c r="G242" s="64"/>
      <c r="H242" s="64"/>
      <c r="I242" s="64" t="s">
        <v>1</v>
      </c>
      <c r="J242" s="64"/>
      <c r="K242" s="64" t="s">
        <v>2</v>
      </c>
      <c r="L242" s="148">
        <v>50075.85</v>
      </c>
      <c r="M242" s="133" t="s">
        <v>3</v>
      </c>
      <c r="N242" s="133"/>
      <c r="O242" s="133"/>
      <c r="P242" s="133"/>
      <c r="Q242" s="133"/>
      <c r="R242" s="146"/>
    </row>
    <row r="243" spans="1:18" ht="81.599999999999994" customHeight="1">
      <c r="A243" s="111">
        <v>1212</v>
      </c>
      <c r="B243" s="57" t="s">
        <v>269</v>
      </c>
      <c r="C243" s="61" t="s">
        <v>270</v>
      </c>
      <c r="D243" s="80" t="s">
        <v>4</v>
      </c>
      <c r="E243" s="58" t="s">
        <v>249</v>
      </c>
      <c r="F243" s="64"/>
      <c r="G243" s="64"/>
      <c r="H243" s="64"/>
      <c r="I243" s="64" t="s">
        <v>5</v>
      </c>
      <c r="J243" s="64"/>
      <c r="K243" s="64" t="s">
        <v>6</v>
      </c>
      <c r="L243" s="148">
        <v>250000</v>
      </c>
      <c r="M243" s="133"/>
      <c r="N243" s="133">
        <v>250000</v>
      </c>
      <c r="O243" s="133"/>
      <c r="P243" s="133"/>
      <c r="Q243" s="133"/>
      <c r="R243" s="146"/>
    </row>
    <row r="244" spans="1:18" ht="81.599999999999994" customHeight="1">
      <c r="A244" s="82" t="s">
        <v>14</v>
      </c>
      <c r="B244" s="40" t="s">
        <v>269</v>
      </c>
      <c r="C244" s="25" t="s">
        <v>270</v>
      </c>
      <c r="D244" s="74" t="s">
        <v>13</v>
      </c>
      <c r="E244" s="40" t="s">
        <v>249</v>
      </c>
      <c r="F244" s="64"/>
      <c r="G244" s="64"/>
      <c r="H244" s="64"/>
      <c r="I244" s="33" t="s">
        <v>381</v>
      </c>
      <c r="J244" s="64" t="s">
        <v>382</v>
      </c>
      <c r="K244" s="27" t="s">
        <v>383</v>
      </c>
      <c r="L244" s="148">
        <v>692058</v>
      </c>
      <c r="M244" s="133"/>
      <c r="N244" s="133">
        <v>692058</v>
      </c>
      <c r="O244" s="133"/>
      <c r="P244" s="133"/>
      <c r="Q244" s="133"/>
      <c r="R244" s="146"/>
    </row>
    <row r="245" spans="1:18" ht="81.599999999999994" customHeight="1">
      <c r="A245" s="82" t="s">
        <v>14</v>
      </c>
      <c r="B245" s="40" t="s">
        <v>269</v>
      </c>
      <c r="C245" s="25" t="s">
        <v>270</v>
      </c>
      <c r="D245" s="74" t="s">
        <v>13</v>
      </c>
      <c r="E245" s="40" t="s">
        <v>249</v>
      </c>
      <c r="F245" s="64"/>
      <c r="G245" s="64"/>
      <c r="H245" s="64"/>
      <c r="I245" s="20" t="s">
        <v>384</v>
      </c>
      <c r="J245" s="69" t="s">
        <v>385</v>
      </c>
      <c r="K245" s="25" t="s">
        <v>386</v>
      </c>
      <c r="L245" s="148">
        <f t="shared" si="6"/>
        <v>0</v>
      </c>
      <c r="M245" s="133"/>
      <c r="N245" s="133"/>
      <c r="O245" s="133"/>
      <c r="P245" s="133"/>
      <c r="Q245" s="133"/>
      <c r="R245" s="146"/>
    </row>
    <row r="246" spans="1:18" ht="81.599999999999994" customHeight="1">
      <c r="A246" s="82" t="s">
        <v>14</v>
      </c>
      <c r="B246" s="40" t="s">
        <v>269</v>
      </c>
      <c r="C246" s="25" t="s">
        <v>270</v>
      </c>
      <c r="D246" s="74" t="s">
        <v>13</v>
      </c>
      <c r="E246" s="40" t="s">
        <v>249</v>
      </c>
      <c r="F246" s="64"/>
      <c r="G246" s="64"/>
      <c r="H246" s="64"/>
      <c r="I246" s="46" t="s">
        <v>387</v>
      </c>
      <c r="J246" s="69" t="s">
        <v>385</v>
      </c>
      <c r="K246" s="27" t="s">
        <v>388</v>
      </c>
      <c r="L246" s="148">
        <f t="shared" si="6"/>
        <v>0</v>
      </c>
      <c r="M246" s="133"/>
      <c r="N246" s="133"/>
      <c r="O246" s="133"/>
      <c r="P246" s="133"/>
      <c r="Q246" s="133"/>
      <c r="R246" s="146"/>
    </row>
    <row r="247" spans="1:18" ht="81.599999999999994" customHeight="1">
      <c r="A247" s="82" t="s">
        <v>14</v>
      </c>
      <c r="B247" s="40" t="s">
        <v>269</v>
      </c>
      <c r="C247" s="25" t="s">
        <v>270</v>
      </c>
      <c r="D247" s="74" t="s">
        <v>13</v>
      </c>
      <c r="E247" s="40" t="s">
        <v>249</v>
      </c>
      <c r="F247" s="64"/>
      <c r="G247" s="64"/>
      <c r="H247" s="64"/>
      <c r="I247" s="47" t="s">
        <v>389</v>
      </c>
      <c r="J247" s="69" t="s">
        <v>385</v>
      </c>
      <c r="K247" s="27" t="s">
        <v>390</v>
      </c>
      <c r="L247" s="148">
        <f t="shared" si="6"/>
        <v>0</v>
      </c>
      <c r="M247" s="133"/>
      <c r="N247" s="133"/>
      <c r="O247" s="133"/>
      <c r="P247" s="133"/>
      <c r="Q247" s="133"/>
      <c r="R247" s="146"/>
    </row>
    <row r="248" spans="1:18" ht="81.599999999999994" customHeight="1">
      <c r="A248" s="82" t="s">
        <v>14</v>
      </c>
      <c r="B248" s="40" t="s">
        <v>269</v>
      </c>
      <c r="C248" s="25" t="s">
        <v>270</v>
      </c>
      <c r="D248" s="74" t="s">
        <v>13</v>
      </c>
      <c r="E248" s="40" t="s">
        <v>249</v>
      </c>
      <c r="F248" s="64"/>
      <c r="G248" s="64"/>
      <c r="H248" s="64"/>
      <c r="I248" s="47" t="s">
        <v>391</v>
      </c>
      <c r="J248" s="69" t="s">
        <v>385</v>
      </c>
      <c r="K248" s="27" t="s">
        <v>392</v>
      </c>
      <c r="L248" s="148">
        <f t="shared" si="6"/>
        <v>0</v>
      </c>
      <c r="M248" s="133"/>
      <c r="N248" s="133"/>
      <c r="O248" s="133"/>
      <c r="P248" s="133"/>
      <c r="Q248" s="133"/>
      <c r="R248" s="146"/>
    </row>
    <row r="249" spans="1:18" ht="81.599999999999994" customHeight="1">
      <c r="A249" s="82" t="s">
        <v>14</v>
      </c>
      <c r="B249" s="40" t="s">
        <v>269</v>
      </c>
      <c r="C249" s="25" t="s">
        <v>270</v>
      </c>
      <c r="D249" s="74" t="s">
        <v>13</v>
      </c>
      <c r="E249" s="40" t="s">
        <v>249</v>
      </c>
      <c r="F249" s="69"/>
      <c r="G249" s="69"/>
      <c r="H249" s="69"/>
      <c r="I249" s="52" t="s">
        <v>393</v>
      </c>
      <c r="J249" s="69" t="s">
        <v>385</v>
      </c>
      <c r="K249" s="83" t="s">
        <v>394</v>
      </c>
      <c r="L249" s="148">
        <f t="shared" si="6"/>
        <v>0</v>
      </c>
      <c r="M249" s="133"/>
      <c r="N249" s="133"/>
      <c r="O249" s="133"/>
      <c r="P249" s="133"/>
      <c r="Q249" s="133"/>
      <c r="R249" s="146"/>
    </row>
    <row r="250" spans="1:18" ht="81.599999999999994" customHeight="1">
      <c r="A250" s="82" t="s">
        <v>15</v>
      </c>
      <c r="B250" s="40" t="s">
        <v>269</v>
      </c>
      <c r="C250" s="25" t="s">
        <v>270</v>
      </c>
      <c r="D250" s="80" t="s">
        <v>16</v>
      </c>
      <c r="E250" s="40" t="s">
        <v>249</v>
      </c>
      <c r="F250" s="64"/>
      <c r="G250" s="64"/>
      <c r="H250" s="64"/>
      <c r="I250" s="64" t="s">
        <v>17</v>
      </c>
      <c r="J250" s="64"/>
      <c r="K250" s="64" t="s">
        <v>18</v>
      </c>
      <c r="L250" s="148">
        <f t="shared" si="6"/>
        <v>685228.57</v>
      </c>
      <c r="M250" s="133">
        <v>685228.57</v>
      </c>
      <c r="N250" s="133"/>
      <c r="O250" s="133"/>
      <c r="P250" s="133"/>
      <c r="Q250" s="133"/>
      <c r="R250" s="146"/>
    </row>
    <row r="251" spans="1:18" ht="81.599999999999994" customHeight="1">
      <c r="A251" s="82" t="s">
        <v>15</v>
      </c>
      <c r="B251" s="40" t="s">
        <v>269</v>
      </c>
      <c r="C251" s="25" t="s">
        <v>270</v>
      </c>
      <c r="D251" s="80" t="s">
        <v>16</v>
      </c>
      <c r="E251" s="40" t="s">
        <v>249</v>
      </c>
      <c r="F251" s="64"/>
      <c r="G251" s="64"/>
      <c r="H251" s="64"/>
      <c r="I251" s="64" t="s">
        <v>19</v>
      </c>
      <c r="J251" s="64"/>
      <c r="K251" s="64" t="s">
        <v>20</v>
      </c>
      <c r="L251" s="148">
        <f t="shared" si="6"/>
        <v>66000</v>
      </c>
      <c r="M251" s="133"/>
      <c r="N251" s="133"/>
      <c r="O251" s="133"/>
      <c r="P251" s="133"/>
      <c r="Q251" s="133">
        <v>66000</v>
      </c>
      <c r="R251" s="146"/>
    </row>
    <row r="252" spans="1:18" ht="81.599999999999994" customHeight="1">
      <c r="A252" s="82" t="s">
        <v>24</v>
      </c>
      <c r="B252" s="40" t="s">
        <v>269</v>
      </c>
      <c r="C252" s="25" t="s">
        <v>270</v>
      </c>
      <c r="D252" s="80" t="s">
        <v>25</v>
      </c>
      <c r="E252" s="40" t="s">
        <v>249</v>
      </c>
      <c r="F252" s="64"/>
      <c r="G252" s="64"/>
      <c r="H252" s="64"/>
      <c r="I252" s="64" t="s">
        <v>26</v>
      </c>
      <c r="J252" s="64"/>
      <c r="K252" s="64" t="s">
        <v>27</v>
      </c>
      <c r="L252" s="148">
        <f t="shared" si="6"/>
        <v>27000</v>
      </c>
      <c r="M252" s="133"/>
      <c r="N252" s="133">
        <v>27000</v>
      </c>
      <c r="O252" s="133"/>
      <c r="P252" s="133"/>
      <c r="Q252" s="133"/>
      <c r="R252" s="146"/>
    </row>
    <row r="253" spans="1:18" ht="81.599999999999994" customHeight="1">
      <c r="A253" s="82" t="s">
        <v>28</v>
      </c>
      <c r="B253" s="40" t="s">
        <v>269</v>
      </c>
      <c r="C253" s="25" t="s">
        <v>270</v>
      </c>
      <c r="D253" s="80" t="s">
        <v>29</v>
      </c>
      <c r="E253" s="40" t="s">
        <v>249</v>
      </c>
      <c r="F253" s="64"/>
      <c r="G253" s="64"/>
      <c r="H253" s="64"/>
      <c r="I253" s="64" t="s">
        <v>30</v>
      </c>
      <c r="J253" s="64"/>
      <c r="K253" s="64" t="s">
        <v>31</v>
      </c>
      <c r="L253" s="148">
        <v>258886</v>
      </c>
      <c r="M253" s="133">
        <v>158876</v>
      </c>
      <c r="N253" s="133"/>
      <c r="O253" s="133">
        <v>33750</v>
      </c>
      <c r="P253" s="133"/>
      <c r="Q253" s="133">
        <v>68260</v>
      </c>
      <c r="R253" s="146"/>
    </row>
    <row r="254" spans="1:18" ht="81.599999999999994" customHeight="1">
      <c r="A254" s="82" t="s">
        <v>46</v>
      </c>
      <c r="B254" s="40" t="s">
        <v>269</v>
      </c>
      <c r="C254" s="25" t="s">
        <v>270</v>
      </c>
      <c r="D254" s="80" t="s">
        <v>48</v>
      </c>
      <c r="E254" s="40" t="s">
        <v>249</v>
      </c>
      <c r="F254" s="64"/>
      <c r="G254" s="64"/>
      <c r="H254" s="64"/>
      <c r="I254" s="64" t="s">
        <v>68</v>
      </c>
      <c r="J254" s="64"/>
      <c r="K254" s="64" t="s">
        <v>69</v>
      </c>
      <c r="L254" s="148">
        <f t="shared" si="6"/>
        <v>5415236.8799999999</v>
      </c>
      <c r="M254" s="133"/>
      <c r="N254" s="133">
        <v>5415236.8799999999</v>
      </c>
      <c r="O254" s="133"/>
      <c r="P254" s="133"/>
      <c r="Q254" s="133"/>
      <c r="R254" s="146"/>
    </row>
    <row r="255" spans="1:18" ht="81.599999999999994" customHeight="1">
      <c r="A255" s="82" t="s">
        <v>46</v>
      </c>
      <c r="B255" s="40" t="s">
        <v>269</v>
      </c>
      <c r="C255" s="25" t="s">
        <v>270</v>
      </c>
      <c r="D255" s="80" t="s">
        <v>49</v>
      </c>
      <c r="E255" s="40" t="s">
        <v>249</v>
      </c>
      <c r="F255" s="64"/>
      <c r="G255" s="64"/>
      <c r="H255" s="64"/>
      <c r="I255" s="64" t="s">
        <v>494</v>
      </c>
      <c r="J255" s="64"/>
      <c r="K255" s="64" t="s">
        <v>497</v>
      </c>
      <c r="L255" s="148">
        <f t="shared" si="6"/>
        <v>2236582.1800000002</v>
      </c>
      <c r="M255" s="133"/>
      <c r="N255" s="133">
        <v>2236582.1800000002</v>
      </c>
      <c r="O255" s="133"/>
      <c r="P255" s="133"/>
      <c r="Q255" s="133"/>
      <c r="R255" s="146"/>
    </row>
    <row r="256" spans="1:18" ht="81.599999999999994" customHeight="1">
      <c r="A256" s="82" t="s">
        <v>46</v>
      </c>
      <c r="B256" s="40" t="s">
        <v>269</v>
      </c>
      <c r="C256" s="25" t="s">
        <v>270</v>
      </c>
      <c r="D256" s="80" t="s">
        <v>50</v>
      </c>
      <c r="E256" s="40" t="s">
        <v>249</v>
      </c>
      <c r="F256" s="64"/>
      <c r="G256" s="64"/>
      <c r="H256" s="64"/>
      <c r="I256" s="64" t="s">
        <v>350</v>
      </c>
      <c r="J256" s="64"/>
      <c r="K256" s="64" t="s">
        <v>351</v>
      </c>
      <c r="L256" s="148">
        <f t="shared" si="6"/>
        <v>7641.45</v>
      </c>
      <c r="M256" s="133"/>
      <c r="N256" s="133">
        <v>7641.45</v>
      </c>
      <c r="O256" s="133"/>
      <c r="P256" s="133"/>
      <c r="Q256" s="133"/>
      <c r="R256" s="146"/>
    </row>
    <row r="257" spans="1:18" ht="81.599999999999994" customHeight="1">
      <c r="A257" s="82" t="s">
        <v>46</v>
      </c>
      <c r="B257" s="40" t="s">
        <v>269</v>
      </c>
      <c r="C257" s="25" t="s">
        <v>270</v>
      </c>
      <c r="D257" s="80" t="s">
        <v>51</v>
      </c>
      <c r="E257" s="40" t="s">
        <v>249</v>
      </c>
      <c r="F257" s="64"/>
      <c r="G257" s="64"/>
      <c r="H257" s="64"/>
      <c r="I257" s="64" t="s">
        <v>71</v>
      </c>
      <c r="J257" s="64"/>
      <c r="K257" s="64" t="s">
        <v>70</v>
      </c>
      <c r="L257" s="148">
        <f t="shared" si="6"/>
        <v>278594.25</v>
      </c>
      <c r="M257" s="133"/>
      <c r="N257" s="133">
        <v>278594.25</v>
      </c>
      <c r="O257" s="133"/>
      <c r="P257" s="133"/>
      <c r="Q257" s="133"/>
      <c r="R257" s="146"/>
    </row>
    <row r="258" spans="1:18" ht="81.599999999999994" customHeight="1">
      <c r="A258" s="82" t="s">
        <v>46</v>
      </c>
      <c r="B258" s="40" t="s">
        <v>269</v>
      </c>
      <c r="C258" s="25" t="s">
        <v>270</v>
      </c>
      <c r="D258" s="80" t="s">
        <v>52</v>
      </c>
      <c r="E258" s="40" t="s">
        <v>249</v>
      </c>
      <c r="F258" s="64"/>
      <c r="G258" s="64"/>
      <c r="H258" s="64"/>
      <c r="I258" s="64" t="s">
        <v>72</v>
      </c>
      <c r="J258" s="64"/>
      <c r="K258" s="64" t="s">
        <v>73</v>
      </c>
      <c r="L258" s="148">
        <f t="shared" si="6"/>
        <v>330.2</v>
      </c>
      <c r="M258" s="133"/>
      <c r="N258" s="133">
        <v>330.2</v>
      </c>
      <c r="O258" s="133"/>
      <c r="P258" s="133"/>
      <c r="Q258" s="133"/>
      <c r="R258" s="146"/>
    </row>
    <row r="259" spans="1:18" ht="81.599999999999994" customHeight="1">
      <c r="A259" s="82" t="s">
        <v>46</v>
      </c>
      <c r="B259" s="40" t="s">
        <v>269</v>
      </c>
      <c r="C259" s="25" t="s">
        <v>270</v>
      </c>
      <c r="D259" s="80" t="s">
        <v>53</v>
      </c>
      <c r="E259" s="40" t="s">
        <v>249</v>
      </c>
      <c r="F259" s="64"/>
      <c r="G259" s="64"/>
      <c r="H259" s="64"/>
      <c r="I259" s="64" t="s">
        <v>74</v>
      </c>
      <c r="J259" s="64"/>
      <c r="K259" s="64" t="s">
        <v>75</v>
      </c>
      <c r="L259" s="148">
        <f t="shared" si="6"/>
        <v>7341.55</v>
      </c>
      <c r="M259" s="133"/>
      <c r="N259" s="133">
        <v>7341.55</v>
      </c>
      <c r="O259" s="133"/>
      <c r="P259" s="133"/>
      <c r="Q259" s="133"/>
      <c r="R259" s="146"/>
    </row>
    <row r="260" spans="1:18" ht="81.599999999999994" customHeight="1">
      <c r="A260" s="82" t="s">
        <v>46</v>
      </c>
      <c r="B260" s="40" t="s">
        <v>269</v>
      </c>
      <c r="C260" s="25" t="s">
        <v>270</v>
      </c>
      <c r="D260" s="80" t="s">
        <v>54</v>
      </c>
      <c r="E260" s="40" t="s">
        <v>249</v>
      </c>
      <c r="F260" s="64"/>
      <c r="G260" s="64"/>
      <c r="H260" s="64"/>
      <c r="I260" s="64" t="s">
        <v>76</v>
      </c>
      <c r="J260" s="64"/>
      <c r="K260" s="64" t="s">
        <v>77</v>
      </c>
      <c r="L260" s="148">
        <f t="shared" si="6"/>
        <v>2570.9</v>
      </c>
      <c r="M260" s="133"/>
      <c r="N260" s="133">
        <v>2570.9</v>
      </c>
      <c r="O260" s="133"/>
      <c r="P260" s="133"/>
      <c r="Q260" s="133"/>
      <c r="R260" s="146"/>
    </row>
    <row r="261" spans="1:18" ht="81.599999999999994" customHeight="1">
      <c r="A261" s="82" t="s">
        <v>46</v>
      </c>
      <c r="B261" s="40" t="s">
        <v>269</v>
      </c>
      <c r="C261" s="25" t="s">
        <v>270</v>
      </c>
      <c r="D261" s="80" t="s">
        <v>58</v>
      </c>
      <c r="E261" s="40" t="s">
        <v>249</v>
      </c>
      <c r="F261" s="64"/>
      <c r="G261" s="64"/>
      <c r="H261" s="64"/>
      <c r="I261" s="64" t="s">
        <v>446</v>
      </c>
      <c r="J261" s="64"/>
      <c r="K261" s="64" t="s">
        <v>458</v>
      </c>
      <c r="L261" s="148">
        <f t="shared" si="6"/>
        <v>86945.15</v>
      </c>
      <c r="M261" s="133"/>
      <c r="N261" s="133">
        <v>86945.15</v>
      </c>
      <c r="O261" s="133"/>
      <c r="P261" s="133"/>
      <c r="Q261" s="133"/>
      <c r="R261" s="146"/>
    </row>
    <row r="262" spans="1:18" ht="81.599999999999994" customHeight="1">
      <c r="A262" s="82" t="s">
        <v>46</v>
      </c>
      <c r="B262" s="40" t="s">
        <v>269</v>
      </c>
      <c r="C262" s="25" t="s">
        <v>270</v>
      </c>
      <c r="D262" s="80" t="s">
        <v>59</v>
      </c>
      <c r="E262" s="40" t="s">
        <v>249</v>
      </c>
      <c r="F262" s="64"/>
      <c r="G262" s="64"/>
      <c r="H262" s="64"/>
      <c r="I262" s="64" t="s">
        <v>78</v>
      </c>
      <c r="J262" s="64"/>
      <c r="K262" s="64" t="s">
        <v>79</v>
      </c>
      <c r="L262" s="148">
        <f t="shared" si="6"/>
        <v>532223.89</v>
      </c>
      <c r="M262" s="133"/>
      <c r="N262" s="133">
        <v>532223.89</v>
      </c>
      <c r="O262" s="133"/>
      <c r="P262" s="133"/>
      <c r="Q262" s="133"/>
      <c r="R262" s="146"/>
    </row>
    <row r="263" spans="1:18" ht="81.599999999999994" customHeight="1">
      <c r="A263" s="82" t="s">
        <v>46</v>
      </c>
      <c r="B263" s="40" t="s">
        <v>269</v>
      </c>
      <c r="C263" s="25" t="s">
        <v>270</v>
      </c>
      <c r="D263" s="80" t="s">
        <v>60</v>
      </c>
      <c r="E263" s="40" t="s">
        <v>249</v>
      </c>
      <c r="F263" s="64"/>
      <c r="G263" s="64"/>
      <c r="H263" s="64"/>
      <c r="I263" s="64" t="s">
        <v>80</v>
      </c>
      <c r="J263" s="64"/>
      <c r="K263" s="64" t="s">
        <v>81</v>
      </c>
      <c r="L263" s="148">
        <f t="shared" si="6"/>
        <v>24792.9</v>
      </c>
      <c r="M263" s="133"/>
      <c r="N263" s="133">
        <v>24792.9</v>
      </c>
      <c r="O263" s="133"/>
      <c r="P263" s="133"/>
      <c r="Q263" s="133"/>
      <c r="R263" s="146"/>
    </row>
    <row r="264" spans="1:18" ht="81.599999999999994" customHeight="1">
      <c r="A264" s="82" t="s">
        <v>46</v>
      </c>
      <c r="B264" s="40" t="s">
        <v>269</v>
      </c>
      <c r="C264" s="25" t="s">
        <v>270</v>
      </c>
      <c r="D264" s="80" t="s">
        <v>84</v>
      </c>
      <c r="E264" s="40" t="s">
        <v>249</v>
      </c>
      <c r="F264" s="64"/>
      <c r="G264" s="64"/>
      <c r="H264" s="64"/>
      <c r="I264" s="64" t="s">
        <v>82</v>
      </c>
      <c r="J264" s="64"/>
      <c r="K264" s="64" t="s">
        <v>83</v>
      </c>
      <c r="L264" s="148">
        <f t="shared" si="6"/>
        <v>21362.35</v>
      </c>
      <c r="M264" s="133"/>
      <c r="N264" s="133">
        <v>21362.35</v>
      </c>
      <c r="O264" s="133"/>
      <c r="P264" s="133"/>
      <c r="Q264" s="133"/>
      <c r="R264" s="146"/>
    </row>
    <row r="265" spans="1:18" ht="81.599999999999994" customHeight="1">
      <c r="A265" s="82" t="s">
        <v>46</v>
      </c>
      <c r="B265" s="40" t="s">
        <v>269</v>
      </c>
      <c r="C265" s="25" t="s">
        <v>270</v>
      </c>
      <c r="D265" s="80" t="s">
        <v>62</v>
      </c>
      <c r="E265" s="40" t="s">
        <v>249</v>
      </c>
      <c r="F265" s="64"/>
      <c r="G265" s="64"/>
      <c r="H265" s="64"/>
      <c r="I265" s="64" t="s">
        <v>85</v>
      </c>
      <c r="J265" s="64"/>
      <c r="K265" s="64" t="s">
        <v>86</v>
      </c>
      <c r="L265" s="148">
        <f t="shared" si="6"/>
        <v>297312.73</v>
      </c>
      <c r="M265" s="133"/>
      <c r="N265" s="133">
        <v>297312.73</v>
      </c>
      <c r="O265" s="133"/>
      <c r="P265" s="133"/>
      <c r="Q265" s="133"/>
      <c r="R265" s="146"/>
    </row>
    <row r="266" spans="1:18" ht="81.599999999999994" customHeight="1">
      <c r="A266" s="82" t="s">
        <v>46</v>
      </c>
      <c r="B266" s="40" t="s">
        <v>269</v>
      </c>
      <c r="C266" s="25" t="s">
        <v>270</v>
      </c>
      <c r="D266" s="80" t="s">
        <v>61</v>
      </c>
      <c r="E266" s="40" t="s">
        <v>249</v>
      </c>
      <c r="F266" s="64"/>
      <c r="G266" s="64"/>
      <c r="H266" s="64"/>
      <c r="I266" s="64" t="s">
        <v>87</v>
      </c>
      <c r="J266" s="64"/>
      <c r="K266" s="64" t="s">
        <v>88</v>
      </c>
      <c r="L266" s="148">
        <f t="shared" si="6"/>
        <v>12670022.130000001</v>
      </c>
      <c r="M266" s="133"/>
      <c r="N266" s="133">
        <v>12670022.130000001</v>
      </c>
      <c r="O266" s="133"/>
      <c r="P266" s="133"/>
      <c r="Q266" s="133"/>
      <c r="R266" s="146"/>
    </row>
    <row r="267" spans="1:18" ht="81.599999999999994" customHeight="1">
      <c r="A267" s="82" t="s">
        <v>46</v>
      </c>
      <c r="B267" s="40" t="s">
        <v>269</v>
      </c>
      <c r="C267" s="25" t="s">
        <v>270</v>
      </c>
      <c r="D267" s="80" t="s">
        <v>63</v>
      </c>
      <c r="E267" s="40" t="s">
        <v>249</v>
      </c>
      <c r="F267" s="64"/>
      <c r="G267" s="64"/>
      <c r="H267" s="64"/>
      <c r="I267" s="64" t="s">
        <v>89</v>
      </c>
      <c r="J267" s="64"/>
      <c r="K267" s="64" t="s">
        <v>90</v>
      </c>
      <c r="L267" s="148">
        <f t="shared" si="6"/>
        <v>172505.55</v>
      </c>
      <c r="M267" s="133"/>
      <c r="N267" s="133">
        <v>172505.55</v>
      </c>
      <c r="O267" s="133"/>
      <c r="P267" s="133"/>
      <c r="Q267" s="133"/>
      <c r="R267" s="146"/>
    </row>
    <row r="268" spans="1:18" ht="81.599999999999994" customHeight="1">
      <c r="A268" s="82" t="s">
        <v>46</v>
      </c>
      <c r="B268" s="40" t="s">
        <v>269</v>
      </c>
      <c r="C268" s="25" t="s">
        <v>270</v>
      </c>
      <c r="D268" s="80" t="s">
        <v>64</v>
      </c>
      <c r="E268" s="40" t="s">
        <v>249</v>
      </c>
      <c r="F268" s="64"/>
      <c r="G268" s="64"/>
      <c r="H268" s="64"/>
      <c r="I268" s="64" t="s">
        <v>91</v>
      </c>
      <c r="J268" s="64"/>
      <c r="K268" s="64" t="s">
        <v>92</v>
      </c>
      <c r="L268" s="148">
        <f t="shared" si="6"/>
        <v>29067</v>
      </c>
      <c r="M268" s="133"/>
      <c r="N268" s="133">
        <v>29067</v>
      </c>
      <c r="O268" s="133"/>
      <c r="P268" s="133"/>
      <c r="Q268" s="133"/>
      <c r="R268" s="146"/>
    </row>
    <row r="269" spans="1:18" ht="81.599999999999994" customHeight="1">
      <c r="A269" s="82" t="s">
        <v>46</v>
      </c>
      <c r="B269" s="40" t="s">
        <v>269</v>
      </c>
      <c r="C269" s="25" t="s">
        <v>270</v>
      </c>
      <c r="D269" s="80" t="s">
        <v>65</v>
      </c>
      <c r="E269" s="40" t="s">
        <v>249</v>
      </c>
      <c r="F269" s="64"/>
      <c r="G269" s="64"/>
      <c r="H269" s="64"/>
      <c r="I269" s="64" t="s">
        <v>93</v>
      </c>
      <c r="J269" s="64"/>
      <c r="K269" s="64" t="s">
        <v>94</v>
      </c>
      <c r="L269" s="148">
        <f t="shared" si="6"/>
        <v>29067</v>
      </c>
      <c r="M269" s="133"/>
      <c r="N269" s="133">
        <v>29067</v>
      </c>
      <c r="O269" s="133"/>
      <c r="P269" s="133"/>
      <c r="Q269" s="133"/>
      <c r="R269" s="146"/>
    </row>
    <row r="270" spans="1:18" ht="81.599999999999994" customHeight="1">
      <c r="A270" s="82" t="s">
        <v>46</v>
      </c>
      <c r="B270" s="40" t="s">
        <v>269</v>
      </c>
      <c r="C270" s="25" t="s">
        <v>270</v>
      </c>
      <c r="D270" s="80" t="s">
        <v>66</v>
      </c>
      <c r="E270" s="40" t="s">
        <v>249</v>
      </c>
      <c r="F270" s="64"/>
      <c r="G270" s="64"/>
      <c r="H270" s="64"/>
      <c r="I270" s="64" t="s">
        <v>8</v>
      </c>
      <c r="J270" s="64"/>
      <c r="K270" s="64" t="s">
        <v>9</v>
      </c>
      <c r="L270" s="148">
        <f t="shared" si="6"/>
        <v>4949179.96</v>
      </c>
      <c r="M270" s="133"/>
      <c r="N270" s="133">
        <v>4949179.96</v>
      </c>
      <c r="O270" s="133"/>
      <c r="P270" s="133"/>
      <c r="Q270" s="133"/>
      <c r="R270" s="146"/>
    </row>
    <row r="271" spans="1:18" ht="81.599999999999994" customHeight="1">
      <c r="A271" s="82" t="s">
        <v>46</v>
      </c>
      <c r="B271" s="40" t="s">
        <v>269</v>
      </c>
      <c r="C271" s="25" t="s">
        <v>270</v>
      </c>
      <c r="D271" s="80" t="s">
        <v>67</v>
      </c>
      <c r="E271" s="40" t="s">
        <v>249</v>
      </c>
      <c r="F271" s="64"/>
      <c r="G271" s="64"/>
      <c r="H271" s="64"/>
      <c r="I271" s="64" t="s">
        <v>95</v>
      </c>
      <c r="J271" s="64"/>
      <c r="K271" s="64" t="s">
        <v>96</v>
      </c>
      <c r="L271" s="148">
        <f t="shared" si="6"/>
        <v>262491.24</v>
      </c>
      <c r="M271" s="133"/>
      <c r="N271" s="133">
        <v>262491.24</v>
      </c>
      <c r="O271" s="133"/>
      <c r="P271" s="133"/>
      <c r="Q271" s="133"/>
      <c r="R271" s="146"/>
    </row>
    <row r="272" spans="1:18" ht="81.599999999999994" customHeight="1">
      <c r="A272" s="82" t="s">
        <v>46</v>
      </c>
      <c r="B272" s="40" t="s">
        <v>269</v>
      </c>
      <c r="C272" s="25" t="s">
        <v>270</v>
      </c>
      <c r="D272" s="80" t="s">
        <v>97</v>
      </c>
      <c r="E272" s="40" t="s">
        <v>249</v>
      </c>
      <c r="F272" s="64"/>
      <c r="G272" s="64"/>
      <c r="H272" s="64"/>
      <c r="I272" s="64" t="s">
        <v>527</v>
      </c>
      <c r="J272" s="64"/>
      <c r="K272" s="64" t="s">
        <v>98</v>
      </c>
      <c r="L272" s="148">
        <f t="shared" si="6"/>
        <v>445879.92</v>
      </c>
      <c r="M272" s="133"/>
      <c r="N272" s="133">
        <v>445879.92</v>
      </c>
      <c r="O272" s="133"/>
      <c r="P272" s="133"/>
      <c r="Q272" s="133"/>
      <c r="R272" s="146"/>
    </row>
    <row r="273" spans="1:18" ht="81.599999999999994" customHeight="1">
      <c r="A273" s="82" t="s">
        <v>46</v>
      </c>
      <c r="B273" s="40" t="s">
        <v>269</v>
      </c>
      <c r="C273" s="25" t="s">
        <v>270</v>
      </c>
      <c r="D273" s="80" t="s">
        <v>47</v>
      </c>
      <c r="E273" s="40" t="s">
        <v>249</v>
      </c>
      <c r="F273" s="64"/>
      <c r="G273" s="64"/>
      <c r="H273" s="64"/>
      <c r="I273" s="64" t="s">
        <v>99</v>
      </c>
      <c r="J273" s="64"/>
      <c r="K273" s="64" t="s">
        <v>100</v>
      </c>
      <c r="L273" s="148">
        <f t="shared" si="6"/>
        <v>30378</v>
      </c>
      <c r="M273" s="133"/>
      <c r="N273" s="133">
        <v>30378</v>
      </c>
      <c r="O273" s="133"/>
      <c r="P273" s="133"/>
      <c r="Q273" s="133"/>
      <c r="R273" s="146"/>
    </row>
    <row r="274" spans="1:18" ht="81.599999999999994" customHeight="1">
      <c r="A274" s="82" t="s">
        <v>46</v>
      </c>
      <c r="B274" s="40" t="s">
        <v>269</v>
      </c>
      <c r="C274" s="25" t="s">
        <v>270</v>
      </c>
      <c r="D274" s="80" t="s">
        <v>47</v>
      </c>
      <c r="E274" s="40" t="s">
        <v>249</v>
      </c>
      <c r="F274" s="64"/>
      <c r="G274" s="64"/>
      <c r="H274" s="64"/>
      <c r="I274" s="64" t="s">
        <v>101</v>
      </c>
      <c r="J274" s="64"/>
      <c r="K274" s="64" t="s">
        <v>475</v>
      </c>
      <c r="L274" s="148">
        <f t="shared" si="6"/>
        <v>29660.51</v>
      </c>
      <c r="M274" s="133"/>
      <c r="N274" s="133">
        <v>29660.51</v>
      </c>
      <c r="O274" s="133"/>
      <c r="P274" s="133"/>
      <c r="Q274" s="133"/>
      <c r="R274" s="146"/>
    </row>
    <row r="275" spans="1:18" ht="81.599999999999994" customHeight="1">
      <c r="A275" s="82" t="s">
        <v>35</v>
      </c>
      <c r="B275" s="40" t="s">
        <v>269</v>
      </c>
      <c r="C275" s="25" t="s">
        <v>270</v>
      </c>
      <c r="D275" s="80" t="s">
        <v>37</v>
      </c>
      <c r="E275" s="40" t="s">
        <v>249</v>
      </c>
      <c r="F275" s="64"/>
      <c r="G275" s="64"/>
      <c r="H275" s="64"/>
      <c r="I275" s="64" t="s">
        <v>526</v>
      </c>
      <c r="J275" s="64"/>
      <c r="K275" s="64" t="s">
        <v>483</v>
      </c>
      <c r="L275" s="148">
        <f t="shared" si="6"/>
        <v>898110</v>
      </c>
      <c r="M275" s="133">
        <v>779536</v>
      </c>
      <c r="N275" s="133"/>
      <c r="O275" s="133"/>
      <c r="P275" s="133"/>
      <c r="Q275" s="133">
        <v>118574</v>
      </c>
      <c r="R275" s="146"/>
    </row>
    <row r="276" spans="1:18" ht="81.599999999999994" customHeight="1">
      <c r="A276" s="82" t="s">
        <v>35</v>
      </c>
      <c r="B276" s="40" t="s">
        <v>269</v>
      </c>
      <c r="C276" s="25" t="s">
        <v>270</v>
      </c>
      <c r="D276" s="80" t="s">
        <v>38</v>
      </c>
      <c r="E276" s="40" t="s">
        <v>249</v>
      </c>
      <c r="F276" s="64"/>
      <c r="G276" s="64"/>
      <c r="H276" s="64"/>
      <c r="I276" s="64" t="s">
        <v>526</v>
      </c>
      <c r="J276" s="64"/>
      <c r="K276" s="64" t="s">
        <v>483</v>
      </c>
      <c r="L276" s="148">
        <f t="shared" si="6"/>
        <v>177500</v>
      </c>
      <c r="M276" s="133">
        <v>155000</v>
      </c>
      <c r="N276" s="133"/>
      <c r="O276" s="133"/>
      <c r="P276" s="133"/>
      <c r="Q276" s="133">
        <v>22500</v>
      </c>
      <c r="R276" s="146"/>
    </row>
    <row r="277" spans="1:18" ht="81.599999999999994" customHeight="1">
      <c r="A277" s="82" t="s">
        <v>35</v>
      </c>
      <c r="B277" s="40" t="s">
        <v>269</v>
      </c>
      <c r="C277" s="25" t="s">
        <v>270</v>
      </c>
      <c r="D277" s="80" t="s">
        <v>39</v>
      </c>
      <c r="E277" s="40" t="s">
        <v>249</v>
      </c>
      <c r="F277" s="64"/>
      <c r="G277" s="64"/>
      <c r="H277" s="64"/>
      <c r="I277" s="64" t="s">
        <v>42</v>
      </c>
      <c r="J277" s="64"/>
      <c r="K277" s="64" t="s">
        <v>483</v>
      </c>
      <c r="L277" s="148">
        <f t="shared" si="6"/>
        <v>1459500</v>
      </c>
      <c r="M277" s="133">
        <v>1266000</v>
      </c>
      <c r="N277" s="133"/>
      <c r="O277" s="133"/>
      <c r="P277" s="133"/>
      <c r="Q277" s="133">
        <v>193500</v>
      </c>
      <c r="R277" s="146"/>
    </row>
    <row r="278" spans="1:18" ht="81.599999999999994" customHeight="1">
      <c r="A278" s="82" t="s">
        <v>35</v>
      </c>
      <c r="B278" s="40" t="s">
        <v>269</v>
      </c>
      <c r="C278" s="25" t="s">
        <v>270</v>
      </c>
      <c r="D278" s="80" t="s">
        <v>40</v>
      </c>
      <c r="E278" s="40" t="s">
        <v>249</v>
      </c>
      <c r="F278" s="64"/>
      <c r="G278" s="64"/>
      <c r="H278" s="64"/>
      <c r="I278" s="64" t="s">
        <v>42</v>
      </c>
      <c r="J278" s="64"/>
      <c r="K278" s="64" t="s">
        <v>483</v>
      </c>
      <c r="L278" s="148">
        <f t="shared" si="6"/>
        <v>106500</v>
      </c>
      <c r="M278" s="133">
        <v>51000</v>
      </c>
      <c r="N278" s="133">
        <v>41250</v>
      </c>
      <c r="O278" s="133">
        <v>4500</v>
      </c>
      <c r="P278" s="133"/>
      <c r="Q278" s="133">
        <v>9750</v>
      </c>
      <c r="R278" s="146"/>
    </row>
    <row r="279" spans="1:18" ht="81.599999999999994" customHeight="1">
      <c r="A279" s="82" t="s">
        <v>35</v>
      </c>
      <c r="B279" s="40" t="s">
        <v>269</v>
      </c>
      <c r="C279" s="25" t="s">
        <v>270</v>
      </c>
      <c r="D279" s="80" t="s">
        <v>41</v>
      </c>
      <c r="E279" s="40" t="s">
        <v>249</v>
      </c>
      <c r="F279" s="64"/>
      <c r="G279" s="64"/>
      <c r="H279" s="64"/>
      <c r="I279" s="64" t="s">
        <v>44</v>
      </c>
      <c r="J279" s="64"/>
      <c r="K279" s="64" t="s">
        <v>45</v>
      </c>
      <c r="L279" s="148">
        <f t="shared" si="6"/>
        <v>64800</v>
      </c>
      <c r="M279" s="133">
        <v>55800</v>
      </c>
      <c r="N279" s="133"/>
      <c r="O279" s="133"/>
      <c r="P279" s="133"/>
      <c r="Q279" s="133">
        <v>9000</v>
      </c>
      <c r="R279" s="146"/>
    </row>
    <row r="280" spans="1:18" ht="81.599999999999994" customHeight="1">
      <c r="A280" s="82" t="s">
        <v>32</v>
      </c>
      <c r="B280" s="40" t="s">
        <v>269</v>
      </c>
      <c r="C280" s="25" t="s">
        <v>270</v>
      </c>
      <c r="D280" s="80" t="s">
        <v>36</v>
      </c>
      <c r="E280" s="40" t="s">
        <v>249</v>
      </c>
      <c r="F280" s="64"/>
      <c r="G280" s="64"/>
      <c r="H280" s="64"/>
      <c r="I280" s="64" t="s">
        <v>33</v>
      </c>
      <c r="J280" s="64"/>
      <c r="K280" s="64" t="s">
        <v>34</v>
      </c>
      <c r="L280" s="148">
        <f t="shared" si="6"/>
        <v>16848</v>
      </c>
      <c r="M280" s="133"/>
      <c r="N280" s="133"/>
      <c r="O280" s="133">
        <v>16848</v>
      </c>
      <c r="P280" s="133"/>
      <c r="Q280" s="133"/>
      <c r="R280" s="146"/>
    </row>
    <row r="281" spans="1:18" ht="81.599999999999994" customHeight="1">
      <c r="A281" s="82" t="s">
        <v>113</v>
      </c>
      <c r="B281" s="40" t="s">
        <v>269</v>
      </c>
      <c r="C281" s="25" t="s">
        <v>270</v>
      </c>
      <c r="D281" s="80" t="s">
        <v>117</v>
      </c>
      <c r="E281" s="40" t="s">
        <v>114</v>
      </c>
      <c r="F281" s="64"/>
      <c r="G281" s="64"/>
      <c r="H281" s="64"/>
      <c r="I281" s="64" t="s">
        <v>115</v>
      </c>
      <c r="J281" s="64"/>
      <c r="K281" s="64" t="s">
        <v>116</v>
      </c>
      <c r="L281" s="148">
        <v>174107.22</v>
      </c>
      <c r="M281" s="133"/>
      <c r="N281" s="133"/>
      <c r="O281" s="133">
        <v>174107.22</v>
      </c>
      <c r="P281" s="133"/>
      <c r="Q281" s="133"/>
      <c r="R281" s="146"/>
    </row>
    <row r="282" spans="1:18" ht="81.599999999999994" customHeight="1">
      <c r="A282" s="82" t="s">
        <v>229</v>
      </c>
      <c r="B282" s="40" t="s">
        <v>269</v>
      </c>
      <c r="C282" s="25" t="s">
        <v>270</v>
      </c>
      <c r="D282" s="80" t="s">
        <v>237</v>
      </c>
      <c r="E282" s="40" t="s">
        <v>249</v>
      </c>
      <c r="F282" s="64"/>
      <c r="G282" s="64"/>
      <c r="H282" s="64"/>
      <c r="I282" s="64" t="s">
        <v>285</v>
      </c>
      <c r="J282" s="64"/>
      <c r="K282" s="64" t="s">
        <v>287</v>
      </c>
      <c r="L282" s="148">
        <f t="shared" si="6"/>
        <v>3234.45</v>
      </c>
      <c r="M282" s="133"/>
      <c r="N282" s="133">
        <v>3234.45</v>
      </c>
      <c r="O282" s="133"/>
      <c r="P282" s="133"/>
      <c r="Q282" s="133"/>
      <c r="R282" s="146"/>
    </row>
    <row r="283" spans="1:18" ht="81.599999999999994" customHeight="1">
      <c r="A283" s="82" t="s">
        <v>229</v>
      </c>
      <c r="B283" s="40" t="s">
        <v>269</v>
      </c>
      <c r="C283" s="25" t="s">
        <v>270</v>
      </c>
      <c r="D283" s="80" t="s">
        <v>236</v>
      </c>
      <c r="E283" s="40" t="s">
        <v>249</v>
      </c>
      <c r="F283" s="64"/>
      <c r="G283" s="64"/>
      <c r="H283" s="64"/>
      <c r="I283" s="64" t="s">
        <v>230</v>
      </c>
      <c r="J283" s="64"/>
      <c r="K283" s="64" t="s">
        <v>231</v>
      </c>
      <c r="L283" s="148">
        <f t="shared" si="6"/>
        <v>1805.25</v>
      </c>
      <c r="M283" s="133"/>
      <c r="N283" s="133">
        <v>1805.25</v>
      </c>
      <c r="O283" s="133"/>
      <c r="P283" s="133"/>
      <c r="Q283" s="133"/>
      <c r="R283" s="146"/>
    </row>
    <row r="284" spans="1:18" ht="81.599999999999994" customHeight="1">
      <c r="A284" s="82" t="s">
        <v>229</v>
      </c>
      <c r="B284" s="40" t="s">
        <v>269</v>
      </c>
      <c r="C284" s="25" t="s">
        <v>270</v>
      </c>
      <c r="D284" s="80" t="s">
        <v>235</v>
      </c>
      <c r="E284" s="40" t="s">
        <v>249</v>
      </c>
      <c r="F284" s="64"/>
      <c r="G284" s="64"/>
      <c r="H284" s="64"/>
      <c r="I284" s="64" t="s">
        <v>510</v>
      </c>
      <c r="J284" s="64"/>
      <c r="K284" s="64" t="s">
        <v>232</v>
      </c>
      <c r="L284" s="148">
        <f t="shared" si="6"/>
        <v>523598.68</v>
      </c>
      <c r="M284" s="133"/>
      <c r="N284" s="133">
        <v>523598.68</v>
      </c>
      <c r="O284" s="133"/>
      <c r="P284" s="133"/>
      <c r="Q284" s="133"/>
      <c r="R284" s="146"/>
    </row>
    <row r="285" spans="1:18" ht="81.599999999999994" customHeight="1">
      <c r="A285" s="82" t="s">
        <v>229</v>
      </c>
      <c r="B285" s="40" t="s">
        <v>269</v>
      </c>
      <c r="C285" s="25" t="s">
        <v>270</v>
      </c>
      <c r="D285" s="80" t="s">
        <v>235</v>
      </c>
      <c r="E285" s="40" t="s">
        <v>249</v>
      </c>
      <c r="F285" s="64"/>
      <c r="G285" s="64"/>
      <c r="H285" s="64"/>
      <c r="I285" s="64" t="s">
        <v>123</v>
      </c>
      <c r="J285" s="64"/>
      <c r="K285" s="64" t="s">
        <v>124</v>
      </c>
      <c r="L285" s="148">
        <f t="shared" si="6"/>
        <v>659867.76</v>
      </c>
      <c r="M285" s="133"/>
      <c r="N285" s="133">
        <v>659867.76</v>
      </c>
      <c r="O285" s="133"/>
      <c r="P285" s="133"/>
      <c r="Q285" s="133"/>
      <c r="R285" s="146"/>
    </row>
    <row r="286" spans="1:18" ht="81.599999999999994" customHeight="1">
      <c r="A286" s="82" t="s">
        <v>229</v>
      </c>
      <c r="B286" s="40" t="s">
        <v>269</v>
      </c>
      <c r="C286" s="25" t="s">
        <v>270</v>
      </c>
      <c r="D286" s="80" t="s">
        <v>233</v>
      </c>
      <c r="E286" s="40" t="s">
        <v>249</v>
      </c>
      <c r="F286" s="64"/>
      <c r="G286" s="64"/>
      <c r="H286" s="64"/>
      <c r="I286" s="64" t="s">
        <v>195</v>
      </c>
      <c r="J286" s="64"/>
      <c r="K286" s="64" t="s">
        <v>196</v>
      </c>
      <c r="L286" s="148">
        <f t="shared" si="6"/>
        <v>2200</v>
      </c>
      <c r="M286" s="133"/>
      <c r="N286" s="133">
        <v>2200</v>
      </c>
      <c r="O286" s="133"/>
      <c r="P286" s="133"/>
      <c r="Q286" s="133"/>
      <c r="R286" s="146"/>
    </row>
    <row r="287" spans="1:18" ht="81.599999999999994" customHeight="1">
      <c r="A287" s="82" t="s">
        <v>229</v>
      </c>
      <c r="B287" s="40" t="s">
        <v>269</v>
      </c>
      <c r="C287" s="25" t="s">
        <v>270</v>
      </c>
      <c r="D287" s="80" t="s">
        <v>234</v>
      </c>
      <c r="E287" s="40" t="s">
        <v>249</v>
      </c>
      <c r="F287" s="64"/>
      <c r="G287" s="64"/>
      <c r="H287" s="64"/>
      <c r="I287" s="64" t="s">
        <v>195</v>
      </c>
      <c r="J287" s="64"/>
      <c r="K287" s="64" t="s">
        <v>196</v>
      </c>
      <c r="L287" s="148">
        <f t="shared" si="6"/>
        <v>144</v>
      </c>
      <c r="M287" s="133"/>
      <c r="N287" s="133">
        <v>144</v>
      </c>
      <c r="O287" s="133"/>
      <c r="P287" s="133"/>
      <c r="Q287" s="133"/>
      <c r="R287" s="146"/>
    </row>
    <row r="288" spans="1:18" ht="81.599999999999994" customHeight="1">
      <c r="A288" s="82" t="s">
        <v>247</v>
      </c>
      <c r="B288" s="40" t="s">
        <v>269</v>
      </c>
      <c r="C288" s="25" t="s">
        <v>270</v>
      </c>
      <c r="D288" s="74" t="s">
        <v>13</v>
      </c>
      <c r="E288" s="40" t="s">
        <v>249</v>
      </c>
      <c r="F288" s="64"/>
      <c r="G288" s="64"/>
      <c r="H288" s="64"/>
      <c r="I288" s="33" t="s">
        <v>381</v>
      </c>
      <c r="J288" s="64" t="s">
        <v>382</v>
      </c>
      <c r="K288" s="27" t="s">
        <v>383</v>
      </c>
      <c r="L288" s="148">
        <v>338233</v>
      </c>
      <c r="M288" s="133"/>
      <c r="N288" s="133"/>
      <c r="O288" s="133">
        <v>338233</v>
      </c>
      <c r="P288" s="133"/>
      <c r="Q288" s="133"/>
      <c r="R288" s="146"/>
    </row>
    <row r="289" spans="1:18" ht="81.599999999999994" customHeight="1">
      <c r="A289" s="82" t="s">
        <v>247</v>
      </c>
      <c r="B289" s="40" t="s">
        <v>269</v>
      </c>
      <c r="C289" s="25" t="s">
        <v>270</v>
      </c>
      <c r="D289" s="74" t="s">
        <v>13</v>
      </c>
      <c r="E289" s="40" t="s">
        <v>249</v>
      </c>
      <c r="F289" s="64"/>
      <c r="G289" s="64"/>
      <c r="H289" s="64"/>
      <c r="I289" s="20" t="s">
        <v>384</v>
      </c>
      <c r="J289" s="69" t="s">
        <v>385</v>
      </c>
      <c r="K289" s="25" t="s">
        <v>386</v>
      </c>
      <c r="L289" s="148"/>
      <c r="M289" s="133"/>
      <c r="N289" s="133"/>
      <c r="O289" s="133"/>
      <c r="P289" s="133"/>
      <c r="Q289" s="133"/>
      <c r="R289" s="146"/>
    </row>
    <row r="290" spans="1:18" ht="81.599999999999994" customHeight="1">
      <c r="A290" s="82" t="s">
        <v>247</v>
      </c>
      <c r="B290" s="40" t="s">
        <v>269</v>
      </c>
      <c r="C290" s="25" t="s">
        <v>270</v>
      </c>
      <c r="D290" s="74" t="s">
        <v>13</v>
      </c>
      <c r="E290" s="40" t="s">
        <v>249</v>
      </c>
      <c r="F290" s="64"/>
      <c r="G290" s="64"/>
      <c r="H290" s="64"/>
      <c r="I290" s="46" t="s">
        <v>387</v>
      </c>
      <c r="J290" s="69" t="s">
        <v>385</v>
      </c>
      <c r="K290" s="27" t="s">
        <v>388</v>
      </c>
      <c r="L290" s="148"/>
      <c r="M290" s="133"/>
      <c r="N290" s="133"/>
      <c r="O290" s="133"/>
      <c r="P290" s="133"/>
      <c r="Q290" s="133"/>
      <c r="R290" s="146"/>
    </row>
    <row r="291" spans="1:18" ht="81.599999999999994" customHeight="1">
      <c r="A291" s="82" t="s">
        <v>247</v>
      </c>
      <c r="B291" s="40" t="s">
        <v>269</v>
      </c>
      <c r="C291" s="25" t="s">
        <v>270</v>
      </c>
      <c r="D291" s="74" t="s">
        <v>13</v>
      </c>
      <c r="E291" s="40" t="s">
        <v>249</v>
      </c>
      <c r="F291" s="64"/>
      <c r="G291" s="64"/>
      <c r="H291" s="64"/>
      <c r="I291" s="47" t="s">
        <v>389</v>
      </c>
      <c r="J291" s="69" t="s">
        <v>385</v>
      </c>
      <c r="K291" s="27" t="s">
        <v>390</v>
      </c>
      <c r="L291" s="148"/>
      <c r="M291" s="133"/>
      <c r="N291" s="133"/>
      <c r="O291" s="133"/>
      <c r="P291" s="133"/>
      <c r="Q291" s="133"/>
      <c r="R291" s="146"/>
    </row>
    <row r="292" spans="1:18" ht="81.599999999999994" customHeight="1">
      <c r="A292" s="82" t="s">
        <v>247</v>
      </c>
      <c r="B292" s="40" t="s">
        <v>269</v>
      </c>
      <c r="C292" s="25" t="s">
        <v>270</v>
      </c>
      <c r="D292" s="74" t="s">
        <v>13</v>
      </c>
      <c r="E292" s="40" t="s">
        <v>249</v>
      </c>
      <c r="F292" s="64"/>
      <c r="G292" s="64"/>
      <c r="H292" s="64"/>
      <c r="I292" s="47" t="s">
        <v>391</v>
      </c>
      <c r="J292" s="69" t="s">
        <v>385</v>
      </c>
      <c r="K292" s="27" t="s">
        <v>392</v>
      </c>
      <c r="L292" s="148"/>
      <c r="M292" s="133"/>
      <c r="N292" s="133"/>
      <c r="O292" s="133"/>
      <c r="P292" s="133"/>
      <c r="Q292" s="133"/>
      <c r="R292" s="146"/>
    </row>
    <row r="293" spans="1:18" ht="81.599999999999994" customHeight="1">
      <c r="A293" s="82" t="s">
        <v>247</v>
      </c>
      <c r="B293" s="40" t="s">
        <v>269</v>
      </c>
      <c r="C293" s="25" t="s">
        <v>270</v>
      </c>
      <c r="D293" s="74" t="s">
        <v>13</v>
      </c>
      <c r="E293" s="40" t="s">
        <v>249</v>
      </c>
      <c r="F293" s="69"/>
      <c r="G293" s="69"/>
      <c r="H293" s="69"/>
      <c r="I293" s="52" t="s">
        <v>393</v>
      </c>
      <c r="J293" s="69" t="s">
        <v>385</v>
      </c>
      <c r="K293" s="83" t="s">
        <v>394</v>
      </c>
      <c r="L293" s="148"/>
      <c r="M293" s="133"/>
      <c r="N293" s="133"/>
      <c r="O293" s="133"/>
      <c r="P293" s="133"/>
      <c r="Q293" s="133"/>
      <c r="R293" s="146"/>
    </row>
    <row r="294" spans="1:18" ht="81.599999999999994" customHeight="1">
      <c r="A294" s="82" t="s">
        <v>238</v>
      </c>
      <c r="B294" s="40" t="s">
        <v>269</v>
      </c>
      <c r="C294" s="25" t="s">
        <v>270</v>
      </c>
      <c r="D294" s="80" t="s">
        <v>239</v>
      </c>
      <c r="E294" s="40" t="s">
        <v>249</v>
      </c>
      <c r="F294" s="64"/>
      <c r="G294" s="64"/>
      <c r="H294" s="64"/>
      <c r="I294" s="64" t="s">
        <v>427</v>
      </c>
      <c r="J294" s="64"/>
      <c r="K294" s="95" t="s">
        <v>428</v>
      </c>
      <c r="L294" s="148">
        <f>SUM(M294:Q294)</f>
        <v>63172.5</v>
      </c>
      <c r="M294" s="133"/>
      <c r="N294" s="133"/>
      <c r="O294" s="133">
        <v>63172.5</v>
      </c>
      <c r="P294" s="133"/>
      <c r="Q294" s="133"/>
      <c r="R294" s="146"/>
    </row>
    <row r="295" spans="1:18" ht="81.599999999999994" customHeight="1">
      <c r="A295" s="82" t="s">
        <v>240</v>
      </c>
      <c r="B295" s="40" t="s">
        <v>269</v>
      </c>
      <c r="C295" s="25" t="s">
        <v>270</v>
      </c>
      <c r="D295" s="80" t="s">
        <v>241</v>
      </c>
      <c r="E295" s="40" t="s">
        <v>269</v>
      </c>
      <c r="F295" s="25" t="s">
        <v>270</v>
      </c>
      <c r="G295" s="64"/>
      <c r="H295" s="64"/>
      <c r="I295" s="64" t="s">
        <v>242</v>
      </c>
      <c r="J295" s="64"/>
      <c r="K295" s="64" t="s">
        <v>313</v>
      </c>
      <c r="L295" s="148">
        <f>SUM(M295:P295)</f>
        <v>193378</v>
      </c>
      <c r="M295" s="133"/>
      <c r="N295" s="133">
        <v>193378</v>
      </c>
      <c r="O295" s="133"/>
      <c r="P295" s="133"/>
      <c r="Q295" s="133"/>
      <c r="R295" s="146"/>
    </row>
    <row r="296" spans="1:18" ht="81.599999999999994" customHeight="1">
      <c r="A296" s="82" t="s">
        <v>169</v>
      </c>
      <c r="B296" s="40" t="s">
        <v>269</v>
      </c>
      <c r="C296" s="25" t="s">
        <v>270</v>
      </c>
      <c r="D296" s="80" t="s">
        <v>170</v>
      </c>
      <c r="E296" s="40" t="s">
        <v>269</v>
      </c>
      <c r="F296" s="25" t="s">
        <v>270</v>
      </c>
      <c r="G296" s="64"/>
      <c r="H296" s="64"/>
      <c r="I296" s="64" t="s">
        <v>171</v>
      </c>
      <c r="J296" s="64" t="s">
        <v>382</v>
      </c>
      <c r="K296" s="64" t="s">
        <v>172</v>
      </c>
      <c r="L296" s="148">
        <v>341546.4</v>
      </c>
      <c r="M296" s="133"/>
      <c r="N296" s="133"/>
      <c r="O296" s="133"/>
      <c r="P296" s="133"/>
      <c r="Q296" s="133">
        <v>341546.4</v>
      </c>
      <c r="R296" s="146"/>
    </row>
    <row r="297" spans="1:18" ht="81.599999999999994" customHeight="1">
      <c r="A297" s="82" t="s">
        <v>169</v>
      </c>
      <c r="B297" s="40" t="s">
        <v>269</v>
      </c>
      <c r="C297" s="25" t="s">
        <v>270</v>
      </c>
      <c r="D297" s="80" t="s">
        <v>170</v>
      </c>
      <c r="E297" s="40" t="s">
        <v>269</v>
      </c>
      <c r="F297" s="25" t="s">
        <v>270</v>
      </c>
      <c r="G297" s="64"/>
      <c r="H297" s="64"/>
      <c r="I297" s="64" t="s">
        <v>173</v>
      </c>
      <c r="J297" s="69" t="s">
        <v>385</v>
      </c>
      <c r="K297" s="64" t="s">
        <v>174</v>
      </c>
      <c r="L297" s="148"/>
      <c r="M297" s="133"/>
      <c r="N297" s="133"/>
      <c r="O297" s="133"/>
      <c r="P297" s="133"/>
      <c r="Q297" s="133"/>
      <c r="R297" s="146"/>
    </row>
    <row r="298" spans="1:18" ht="81.599999999999994" customHeight="1">
      <c r="A298" s="82" t="s">
        <v>169</v>
      </c>
      <c r="B298" s="40" t="s">
        <v>269</v>
      </c>
      <c r="C298" s="25" t="s">
        <v>270</v>
      </c>
      <c r="D298" s="80" t="s">
        <v>170</v>
      </c>
      <c r="E298" s="40" t="s">
        <v>269</v>
      </c>
      <c r="F298" s="25" t="s">
        <v>270</v>
      </c>
      <c r="G298" s="64"/>
      <c r="H298" s="64"/>
      <c r="I298" s="64" t="s">
        <v>175</v>
      </c>
      <c r="J298" s="69" t="s">
        <v>385</v>
      </c>
      <c r="K298" s="64" t="s">
        <v>176</v>
      </c>
      <c r="L298" s="148"/>
      <c r="M298" s="133"/>
      <c r="N298" s="133"/>
      <c r="O298" s="133"/>
      <c r="P298" s="133"/>
      <c r="Q298" s="133"/>
      <c r="R298" s="146"/>
    </row>
    <row r="299" spans="1:18" ht="81.599999999999994" customHeight="1">
      <c r="A299" s="82" t="s">
        <v>169</v>
      </c>
      <c r="B299" s="40" t="s">
        <v>269</v>
      </c>
      <c r="C299" s="25" t="s">
        <v>270</v>
      </c>
      <c r="D299" s="80" t="s">
        <v>170</v>
      </c>
      <c r="E299" s="40" t="s">
        <v>269</v>
      </c>
      <c r="F299" s="25" t="s">
        <v>270</v>
      </c>
      <c r="G299" s="64"/>
      <c r="H299" s="64"/>
      <c r="I299" s="64" t="s">
        <v>177</v>
      </c>
      <c r="J299" s="69" t="s">
        <v>385</v>
      </c>
      <c r="K299" s="64" t="s">
        <v>178</v>
      </c>
      <c r="L299" s="148"/>
      <c r="M299" s="133"/>
      <c r="N299" s="133"/>
      <c r="O299" s="133"/>
      <c r="P299" s="133"/>
      <c r="Q299" s="133"/>
      <c r="R299" s="146"/>
    </row>
    <row r="300" spans="1:18" ht="81.599999999999994" customHeight="1">
      <c r="A300" s="82" t="s">
        <v>169</v>
      </c>
      <c r="B300" s="40" t="s">
        <v>269</v>
      </c>
      <c r="C300" s="25" t="s">
        <v>270</v>
      </c>
      <c r="D300" s="80" t="s">
        <v>170</v>
      </c>
      <c r="E300" s="40" t="s">
        <v>269</v>
      </c>
      <c r="F300" s="25" t="s">
        <v>270</v>
      </c>
      <c r="G300" s="64"/>
      <c r="H300" s="64"/>
      <c r="I300" s="64" t="s">
        <v>179</v>
      </c>
      <c r="J300" s="69" t="s">
        <v>385</v>
      </c>
      <c r="K300" s="64" t="s">
        <v>180</v>
      </c>
      <c r="L300" s="148"/>
      <c r="M300" s="133"/>
      <c r="N300" s="133"/>
      <c r="O300" s="133"/>
      <c r="P300" s="133"/>
      <c r="Q300" s="133"/>
      <c r="R300" s="146"/>
    </row>
    <row r="301" spans="1:18" ht="81.599999999999994" customHeight="1">
      <c r="A301" s="82" t="s">
        <v>55</v>
      </c>
      <c r="B301" s="40" t="s">
        <v>269</v>
      </c>
      <c r="C301" s="25" t="s">
        <v>270</v>
      </c>
      <c r="D301" s="80" t="s">
        <v>56</v>
      </c>
      <c r="E301" s="40" t="s">
        <v>269</v>
      </c>
      <c r="F301" s="1"/>
      <c r="G301" s="64"/>
      <c r="H301" s="64"/>
      <c r="I301" s="64" t="s">
        <v>57</v>
      </c>
      <c r="J301" s="69"/>
      <c r="K301" s="64" t="s">
        <v>407</v>
      </c>
      <c r="L301" s="148">
        <v>82250</v>
      </c>
      <c r="M301" s="133"/>
      <c r="N301" s="133"/>
      <c r="O301" s="133">
        <v>82250</v>
      </c>
      <c r="P301" s="133"/>
      <c r="Q301" s="133"/>
      <c r="R301" s="146"/>
    </row>
    <row r="302" spans="1:18" ht="81.599999999999994" customHeight="1">
      <c r="A302" s="82" t="s">
        <v>107</v>
      </c>
      <c r="B302" s="40" t="s">
        <v>269</v>
      </c>
      <c r="C302" s="25" t="s">
        <v>270</v>
      </c>
      <c r="D302" s="80" t="s">
        <v>108</v>
      </c>
      <c r="E302" s="40" t="s">
        <v>269</v>
      </c>
      <c r="F302" s="1"/>
      <c r="G302" s="64"/>
      <c r="H302" s="64"/>
      <c r="I302" s="64" t="s">
        <v>109</v>
      </c>
      <c r="J302" s="64" t="s">
        <v>382</v>
      </c>
      <c r="K302" s="64" t="s">
        <v>111</v>
      </c>
      <c r="L302" s="148">
        <v>290930.28000000003</v>
      </c>
      <c r="M302" s="133"/>
      <c r="N302" s="133"/>
      <c r="O302" s="133">
        <v>290930.28000000003</v>
      </c>
      <c r="P302" s="133"/>
      <c r="Q302" s="133"/>
      <c r="R302" s="146"/>
    </row>
    <row r="303" spans="1:18" ht="81.599999999999994" customHeight="1">
      <c r="A303" s="82" t="s">
        <v>107</v>
      </c>
      <c r="B303" s="40" t="s">
        <v>269</v>
      </c>
      <c r="C303" s="25" t="s">
        <v>270</v>
      </c>
      <c r="D303" s="80" t="s">
        <v>108</v>
      </c>
      <c r="E303" s="40" t="s">
        <v>269</v>
      </c>
      <c r="F303" s="1"/>
      <c r="G303" s="64"/>
      <c r="H303" s="64"/>
      <c r="I303" s="64" t="s">
        <v>110</v>
      </c>
      <c r="J303" s="69" t="s">
        <v>385</v>
      </c>
      <c r="K303" s="64" t="s">
        <v>112</v>
      </c>
      <c r="L303" s="148"/>
      <c r="M303" s="133"/>
      <c r="N303" s="133"/>
      <c r="O303" s="133"/>
      <c r="P303" s="133"/>
      <c r="Q303" s="133"/>
      <c r="R303" s="146"/>
    </row>
    <row r="304" spans="1:18" ht="81.599999999999994" customHeight="1">
      <c r="A304" s="82" t="s">
        <v>243</v>
      </c>
      <c r="B304" s="40" t="s">
        <v>269</v>
      </c>
      <c r="C304" s="25" t="s">
        <v>270</v>
      </c>
      <c r="D304" s="80" t="s">
        <v>244</v>
      </c>
      <c r="E304" s="40" t="s">
        <v>249</v>
      </c>
      <c r="F304" s="64"/>
      <c r="G304" s="64"/>
      <c r="H304" s="64"/>
      <c r="I304" s="64" t="s">
        <v>245</v>
      </c>
      <c r="J304" s="64"/>
      <c r="K304" s="64" t="s">
        <v>246</v>
      </c>
      <c r="L304" s="148">
        <v>149028</v>
      </c>
      <c r="M304" s="133"/>
      <c r="N304" s="148">
        <v>149028</v>
      </c>
      <c r="O304" s="133"/>
      <c r="P304" s="133"/>
      <c r="Q304" s="133"/>
      <c r="R304" s="146"/>
    </row>
    <row r="305" spans="1:18" ht="81.599999999999994" customHeight="1">
      <c r="A305" s="82" t="s">
        <v>599</v>
      </c>
      <c r="B305" s="40" t="s">
        <v>269</v>
      </c>
      <c r="C305" s="25" t="s">
        <v>270</v>
      </c>
      <c r="D305" s="80" t="s">
        <v>600</v>
      </c>
      <c r="E305" s="40" t="s">
        <v>249</v>
      </c>
      <c r="F305" s="64"/>
      <c r="G305" s="64"/>
      <c r="H305" s="64"/>
      <c r="I305" s="64" t="s">
        <v>601</v>
      </c>
      <c r="J305" s="64"/>
      <c r="K305" s="64" t="s">
        <v>34</v>
      </c>
      <c r="L305" s="148">
        <f>SUM(M305:P305)</f>
        <v>5825748.6600000001</v>
      </c>
      <c r="M305" s="133"/>
      <c r="N305" s="133">
        <v>5825748.6600000001</v>
      </c>
      <c r="O305" s="133"/>
      <c r="P305" s="133"/>
      <c r="Q305" s="133"/>
      <c r="R305" s="146"/>
    </row>
    <row r="306" spans="1:18" ht="81.599999999999994" customHeight="1">
      <c r="A306" s="82" t="s">
        <v>713</v>
      </c>
      <c r="B306" s="40" t="s">
        <v>269</v>
      </c>
      <c r="C306" s="25" t="s">
        <v>270</v>
      </c>
      <c r="D306" s="80" t="s">
        <v>714</v>
      </c>
      <c r="E306" s="40" t="s">
        <v>249</v>
      </c>
      <c r="F306" s="64"/>
      <c r="G306" s="64"/>
      <c r="H306" s="64"/>
      <c r="I306" s="64" t="s">
        <v>749</v>
      </c>
      <c r="J306" s="64"/>
      <c r="K306" s="64" t="s">
        <v>69</v>
      </c>
      <c r="L306" s="148">
        <f>M306+N306+O306+Q306</f>
        <v>2983087.23</v>
      </c>
      <c r="M306" s="133">
        <v>645308.97</v>
      </c>
      <c r="N306" s="133">
        <v>1927127.14</v>
      </c>
      <c r="O306" s="133">
        <v>0</v>
      </c>
      <c r="P306" s="133"/>
      <c r="Q306" s="133">
        <v>410651.12</v>
      </c>
      <c r="R306" s="146"/>
    </row>
    <row r="307" spans="1:18" ht="81.599999999999994" customHeight="1">
      <c r="A307" s="82" t="s">
        <v>713</v>
      </c>
      <c r="B307" s="40" t="s">
        <v>269</v>
      </c>
      <c r="C307" s="25" t="s">
        <v>270</v>
      </c>
      <c r="D307" s="80" t="s">
        <v>715</v>
      </c>
      <c r="E307" s="40" t="s">
        <v>249</v>
      </c>
      <c r="F307" s="64"/>
      <c r="G307" s="64"/>
      <c r="H307" s="64"/>
      <c r="I307" s="64" t="s">
        <v>750</v>
      </c>
      <c r="J307" s="64"/>
      <c r="K307" s="64" t="s">
        <v>751</v>
      </c>
      <c r="L307" s="148">
        <f>M307+N307+O307+Q307</f>
        <v>51528.060000000005</v>
      </c>
      <c r="M307" s="133">
        <v>15330.66</v>
      </c>
      <c r="N307" s="133">
        <v>19163.330000000002</v>
      </c>
      <c r="O307" s="133">
        <v>0</v>
      </c>
      <c r="P307" s="133"/>
      <c r="Q307" s="133">
        <v>17034.07</v>
      </c>
      <c r="R307" s="146"/>
    </row>
    <row r="308" spans="1:18" ht="81.599999999999994" customHeight="1">
      <c r="A308" s="82" t="s">
        <v>713</v>
      </c>
      <c r="B308" s="40" t="s">
        <v>269</v>
      </c>
      <c r="C308" s="25" t="s">
        <v>270</v>
      </c>
      <c r="D308" s="80" t="s">
        <v>716</v>
      </c>
      <c r="E308" s="40" t="s">
        <v>249</v>
      </c>
      <c r="F308" s="64"/>
      <c r="G308" s="64"/>
      <c r="H308" s="64"/>
      <c r="I308" s="64" t="s">
        <v>750</v>
      </c>
      <c r="J308" s="64"/>
      <c r="K308" s="64" t="s">
        <v>751</v>
      </c>
      <c r="L308" s="148">
        <f t="shared" ref="L308:L340" si="7">M308+N308+O308+Q308</f>
        <v>70691.390000000014</v>
      </c>
      <c r="M308" s="133">
        <v>15330.66</v>
      </c>
      <c r="N308" s="133">
        <v>19163.330000000002</v>
      </c>
      <c r="O308" s="133">
        <v>0</v>
      </c>
      <c r="P308" s="133"/>
      <c r="Q308" s="133">
        <v>36197.4</v>
      </c>
      <c r="R308" s="146"/>
    </row>
    <row r="309" spans="1:18" ht="81.599999999999994" customHeight="1">
      <c r="A309" s="82" t="s">
        <v>713</v>
      </c>
      <c r="B309" s="40" t="s">
        <v>269</v>
      </c>
      <c r="C309" s="25" t="s">
        <v>270</v>
      </c>
      <c r="D309" s="80" t="s">
        <v>717</v>
      </c>
      <c r="E309" s="40" t="s">
        <v>249</v>
      </c>
      <c r="F309" s="64"/>
      <c r="G309" s="64"/>
      <c r="H309" s="64"/>
      <c r="I309" s="64" t="s">
        <v>752</v>
      </c>
      <c r="J309" s="64"/>
      <c r="K309" s="64" t="s">
        <v>753</v>
      </c>
      <c r="L309" s="148">
        <f t="shared" si="7"/>
        <v>1651750.25</v>
      </c>
      <c r="M309" s="133">
        <v>734111.22</v>
      </c>
      <c r="N309" s="133">
        <v>0</v>
      </c>
      <c r="O309" s="133">
        <v>0</v>
      </c>
      <c r="P309" s="133"/>
      <c r="Q309" s="133">
        <v>917639.03</v>
      </c>
      <c r="R309" s="146"/>
    </row>
    <row r="310" spans="1:18" ht="81.599999999999994" customHeight="1">
      <c r="A310" s="82" t="s">
        <v>713</v>
      </c>
      <c r="B310" s="40" t="s">
        <v>269</v>
      </c>
      <c r="C310" s="25" t="s">
        <v>270</v>
      </c>
      <c r="D310" s="80" t="s">
        <v>718</v>
      </c>
      <c r="E310" s="40" t="s">
        <v>249</v>
      </c>
      <c r="F310" s="64"/>
      <c r="G310" s="64"/>
      <c r="H310" s="64"/>
      <c r="I310" s="64" t="s">
        <v>752</v>
      </c>
      <c r="J310" s="64"/>
      <c r="K310" s="64" t="s">
        <v>753</v>
      </c>
      <c r="L310" s="148">
        <f t="shared" si="7"/>
        <v>684475.02</v>
      </c>
      <c r="M310" s="133">
        <v>0</v>
      </c>
      <c r="N310" s="133">
        <v>684475.02</v>
      </c>
      <c r="O310" s="133">
        <v>0</v>
      </c>
      <c r="P310" s="133"/>
      <c r="Q310" s="133">
        <v>0</v>
      </c>
      <c r="R310" s="146"/>
    </row>
    <row r="311" spans="1:18" ht="81.599999999999994" customHeight="1">
      <c r="A311" s="82" t="s">
        <v>713</v>
      </c>
      <c r="B311" s="40" t="s">
        <v>269</v>
      </c>
      <c r="C311" s="25" t="s">
        <v>270</v>
      </c>
      <c r="D311" s="80" t="s">
        <v>719</v>
      </c>
      <c r="E311" s="40" t="s">
        <v>249</v>
      </c>
      <c r="F311" s="64"/>
      <c r="G311" s="64"/>
      <c r="H311" s="64"/>
      <c r="I311" s="64" t="s">
        <v>752</v>
      </c>
      <c r="J311" s="64"/>
      <c r="K311" s="64" t="s">
        <v>753</v>
      </c>
      <c r="L311" s="148">
        <f t="shared" si="7"/>
        <v>7437883.5200000005</v>
      </c>
      <c r="M311" s="133">
        <v>5835769.4699999997</v>
      </c>
      <c r="N311" s="133">
        <v>684475.02</v>
      </c>
      <c r="O311" s="133">
        <v>0</v>
      </c>
      <c r="P311" s="133"/>
      <c r="Q311" s="133">
        <v>917639.03</v>
      </c>
      <c r="R311" s="146"/>
    </row>
    <row r="312" spans="1:18" ht="81.599999999999994" customHeight="1">
      <c r="A312" s="82" t="s">
        <v>713</v>
      </c>
      <c r="B312" s="40" t="s">
        <v>269</v>
      </c>
      <c r="C312" s="25" t="s">
        <v>270</v>
      </c>
      <c r="D312" s="80" t="s">
        <v>720</v>
      </c>
      <c r="E312" s="40" t="s">
        <v>249</v>
      </c>
      <c r="F312" s="64"/>
      <c r="G312" s="64"/>
      <c r="H312" s="64"/>
      <c r="I312" s="64" t="s">
        <v>44</v>
      </c>
      <c r="J312" s="64"/>
      <c r="K312" s="64" t="s">
        <v>45</v>
      </c>
      <c r="L312" s="148">
        <f t="shared" si="7"/>
        <v>189459.91</v>
      </c>
      <c r="M312" s="133">
        <v>113675.94</v>
      </c>
      <c r="N312" s="133">
        <v>66310.97</v>
      </c>
      <c r="O312" s="133">
        <v>0</v>
      </c>
      <c r="P312" s="133"/>
      <c r="Q312" s="133">
        <v>9473</v>
      </c>
      <c r="R312" s="146"/>
    </row>
    <row r="313" spans="1:18" ht="81.599999999999994" customHeight="1">
      <c r="A313" s="82" t="s">
        <v>713</v>
      </c>
      <c r="B313" s="40" t="s">
        <v>269</v>
      </c>
      <c r="C313" s="25" t="s">
        <v>270</v>
      </c>
      <c r="D313" s="80" t="s">
        <v>721</v>
      </c>
      <c r="E313" s="40" t="s">
        <v>249</v>
      </c>
      <c r="F313" s="64"/>
      <c r="G313" s="64"/>
      <c r="H313" s="64"/>
      <c r="I313" s="64" t="s">
        <v>44</v>
      </c>
      <c r="J313" s="64"/>
      <c r="K313" s="64" t="s">
        <v>45</v>
      </c>
      <c r="L313" s="148">
        <f t="shared" si="7"/>
        <v>35767.880000000005</v>
      </c>
      <c r="M313" s="133">
        <v>7948.42</v>
      </c>
      <c r="N313" s="133">
        <v>3974.21</v>
      </c>
      <c r="O313" s="133">
        <v>0</v>
      </c>
      <c r="P313" s="133"/>
      <c r="Q313" s="133">
        <v>23845.25</v>
      </c>
      <c r="R313" s="146"/>
    </row>
    <row r="314" spans="1:18" ht="81.599999999999994" customHeight="1">
      <c r="A314" s="82" t="s">
        <v>713</v>
      </c>
      <c r="B314" s="40" t="s">
        <v>269</v>
      </c>
      <c r="C314" s="25" t="s">
        <v>270</v>
      </c>
      <c r="D314" s="80" t="s">
        <v>722</v>
      </c>
      <c r="E314" s="40" t="s">
        <v>249</v>
      </c>
      <c r="F314" s="64"/>
      <c r="G314" s="64"/>
      <c r="H314" s="64"/>
      <c r="I314" s="64" t="s">
        <v>44</v>
      </c>
      <c r="J314" s="64"/>
      <c r="K314" s="64" t="s">
        <v>45</v>
      </c>
      <c r="L314" s="148">
        <f t="shared" si="7"/>
        <v>56707.09</v>
      </c>
      <c r="M314" s="133">
        <v>11341.42</v>
      </c>
      <c r="N314" s="133">
        <v>5670.71</v>
      </c>
      <c r="O314" s="133">
        <v>0</v>
      </c>
      <c r="P314" s="133"/>
      <c r="Q314" s="133">
        <v>39694.959999999999</v>
      </c>
      <c r="R314" s="146"/>
    </row>
    <row r="315" spans="1:18" ht="81.599999999999994" customHeight="1">
      <c r="A315" s="82" t="s">
        <v>713</v>
      </c>
      <c r="B315" s="40" t="s">
        <v>269</v>
      </c>
      <c r="C315" s="25" t="s">
        <v>270</v>
      </c>
      <c r="D315" s="80" t="s">
        <v>723</v>
      </c>
      <c r="E315" s="40" t="s">
        <v>249</v>
      </c>
      <c r="F315" s="64"/>
      <c r="G315" s="64"/>
      <c r="H315" s="64"/>
      <c r="I315" s="120" t="s">
        <v>754</v>
      </c>
      <c r="J315" s="64"/>
      <c r="K315" s="64" t="s">
        <v>438</v>
      </c>
      <c r="L315" s="148">
        <f t="shared" si="7"/>
        <v>517775.89999999997</v>
      </c>
      <c r="M315" s="133">
        <v>18692.27</v>
      </c>
      <c r="N315" s="133">
        <v>373845.41</v>
      </c>
      <c r="O315" s="133">
        <v>78507.539999999994</v>
      </c>
      <c r="P315" s="133"/>
      <c r="Q315" s="133">
        <v>46730.68</v>
      </c>
      <c r="R315" s="146"/>
    </row>
    <row r="316" spans="1:18" ht="81.599999999999994" customHeight="1">
      <c r="A316" s="82" t="s">
        <v>713</v>
      </c>
      <c r="B316" s="40" t="s">
        <v>269</v>
      </c>
      <c r="C316" s="25" t="s">
        <v>270</v>
      </c>
      <c r="D316" s="80" t="s">
        <v>724</v>
      </c>
      <c r="E316" s="40" t="s">
        <v>249</v>
      </c>
      <c r="F316" s="64"/>
      <c r="G316" s="64"/>
      <c r="H316" s="64"/>
      <c r="I316" s="120" t="s">
        <v>755</v>
      </c>
      <c r="J316" s="64"/>
      <c r="K316" s="64" t="s">
        <v>515</v>
      </c>
      <c r="L316" s="148">
        <f t="shared" si="7"/>
        <v>12083.34</v>
      </c>
      <c r="M316" s="133">
        <v>6041.67</v>
      </c>
      <c r="N316" s="133">
        <v>0</v>
      </c>
      <c r="O316" s="133">
        <v>0</v>
      </c>
      <c r="P316" s="133"/>
      <c r="Q316" s="133">
        <v>6041.67</v>
      </c>
      <c r="R316" s="146"/>
    </row>
    <row r="317" spans="1:18" ht="81.599999999999994" customHeight="1">
      <c r="A317" s="82" t="s">
        <v>713</v>
      </c>
      <c r="B317" s="40" t="s">
        <v>269</v>
      </c>
      <c r="C317" s="25" t="s">
        <v>270</v>
      </c>
      <c r="D317" s="80" t="s">
        <v>725</v>
      </c>
      <c r="E317" s="40" t="s">
        <v>249</v>
      </c>
      <c r="F317" s="64"/>
      <c r="G317" s="64"/>
      <c r="H317" s="64"/>
      <c r="I317" s="120" t="s">
        <v>756</v>
      </c>
      <c r="J317" s="64"/>
      <c r="K317" s="64" t="s">
        <v>757</v>
      </c>
      <c r="L317" s="148">
        <f t="shared" si="7"/>
        <v>48995.07</v>
      </c>
      <c r="M317" s="133">
        <v>0</v>
      </c>
      <c r="N317" s="133">
        <v>48995.07</v>
      </c>
      <c r="O317" s="133">
        <v>0</v>
      </c>
      <c r="P317" s="133"/>
      <c r="Q317" s="133">
        <v>0</v>
      </c>
      <c r="R317" s="146"/>
    </row>
    <row r="318" spans="1:18" ht="81.599999999999994" customHeight="1">
      <c r="A318" s="82" t="s">
        <v>713</v>
      </c>
      <c r="B318" s="40" t="s">
        <v>269</v>
      </c>
      <c r="C318" s="25" t="s">
        <v>270</v>
      </c>
      <c r="D318" s="80" t="s">
        <v>726</v>
      </c>
      <c r="E318" s="40" t="s">
        <v>249</v>
      </c>
      <c r="F318" s="64"/>
      <c r="G318" s="64"/>
      <c r="H318" s="64"/>
      <c r="I318" s="120" t="s">
        <v>756</v>
      </c>
      <c r="J318" s="64"/>
      <c r="K318" s="64" t="s">
        <v>757</v>
      </c>
      <c r="L318" s="148">
        <f t="shared" si="7"/>
        <v>36746.94</v>
      </c>
      <c r="M318" s="133">
        <v>0</v>
      </c>
      <c r="N318" s="133">
        <v>36746.94</v>
      </c>
      <c r="O318" s="133">
        <v>0</v>
      </c>
      <c r="P318" s="133"/>
      <c r="Q318" s="133">
        <v>0</v>
      </c>
      <c r="R318" s="146"/>
    </row>
    <row r="319" spans="1:18" ht="81.599999999999994" customHeight="1">
      <c r="A319" s="82" t="s">
        <v>713</v>
      </c>
      <c r="B319" s="40" t="s">
        <v>269</v>
      </c>
      <c r="C319" s="25" t="s">
        <v>270</v>
      </c>
      <c r="D319" s="80" t="s">
        <v>727</v>
      </c>
      <c r="E319" s="40" t="s">
        <v>249</v>
      </c>
      <c r="F319" s="64"/>
      <c r="G319" s="64"/>
      <c r="H319" s="64"/>
      <c r="I319" s="120" t="s">
        <v>758</v>
      </c>
      <c r="J319" s="64"/>
      <c r="K319" s="64" t="s">
        <v>759</v>
      </c>
      <c r="L319" s="148">
        <f t="shared" si="7"/>
        <v>1007442.6</v>
      </c>
      <c r="M319" s="133">
        <v>0</v>
      </c>
      <c r="N319" s="133">
        <v>1007442.6</v>
      </c>
      <c r="O319" s="133">
        <v>0</v>
      </c>
      <c r="P319" s="133"/>
      <c r="Q319" s="133">
        <v>0</v>
      </c>
      <c r="R319" s="146"/>
    </row>
    <row r="320" spans="1:18" ht="81.599999999999994" customHeight="1">
      <c r="A320" s="82" t="s">
        <v>713</v>
      </c>
      <c r="B320" s="40" t="s">
        <v>269</v>
      </c>
      <c r="C320" s="25" t="s">
        <v>270</v>
      </c>
      <c r="D320" s="80" t="s">
        <v>728</v>
      </c>
      <c r="E320" s="40" t="s">
        <v>249</v>
      </c>
      <c r="F320" s="64"/>
      <c r="G320" s="64"/>
      <c r="H320" s="64"/>
      <c r="I320" s="120" t="s">
        <v>760</v>
      </c>
      <c r="J320" s="64"/>
      <c r="K320" s="64" t="s">
        <v>761</v>
      </c>
      <c r="L320" s="148">
        <f t="shared" si="7"/>
        <v>805374.13000000012</v>
      </c>
      <c r="M320" s="133">
        <v>274871.71999999997</v>
      </c>
      <c r="N320" s="133">
        <v>131938.42000000001</v>
      </c>
      <c r="O320" s="133">
        <v>13743.59</v>
      </c>
      <c r="P320" s="133"/>
      <c r="Q320" s="133">
        <v>384820.4</v>
      </c>
      <c r="R320" s="146"/>
    </row>
    <row r="321" spans="1:18" ht="81.599999999999994" customHeight="1">
      <c r="A321" s="82" t="s">
        <v>713</v>
      </c>
      <c r="B321" s="40" t="s">
        <v>269</v>
      </c>
      <c r="C321" s="25" t="s">
        <v>270</v>
      </c>
      <c r="D321" s="80" t="s">
        <v>729</v>
      </c>
      <c r="E321" s="40" t="s">
        <v>249</v>
      </c>
      <c r="F321" s="64"/>
      <c r="G321" s="64"/>
      <c r="H321" s="64"/>
      <c r="I321" s="120" t="s">
        <v>762</v>
      </c>
      <c r="J321" s="64"/>
      <c r="K321" s="64" t="s">
        <v>763</v>
      </c>
      <c r="L321" s="148">
        <f t="shared" si="7"/>
        <v>78751.45</v>
      </c>
      <c r="M321" s="133">
        <v>0</v>
      </c>
      <c r="N321" s="133">
        <v>78751.45</v>
      </c>
      <c r="O321" s="133">
        <v>0</v>
      </c>
      <c r="P321" s="133"/>
      <c r="Q321" s="133">
        <v>0</v>
      </c>
      <c r="R321" s="146"/>
    </row>
    <row r="322" spans="1:18" ht="81.599999999999994" customHeight="1">
      <c r="A322" s="82" t="s">
        <v>713</v>
      </c>
      <c r="B322" s="40" t="s">
        <v>269</v>
      </c>
      <c r="C322" s="25" t="s">
        <v>270</v>
      </c>
      <c r="D322" s="80" t="s">
        <v>730</v>
      </c>
      <c r="E322" s="40" t="s">
        <v>249</v>
      </c>
      <c r="F322" s="64"/>
      <c r="G322" s="64"/>
      <c r="H322" s="64"/>
      <c r="I322" s="120" t="s">
        <v>764</v>
      </c>
      <c r="J322" s="64"/>
      <c r="K322" s="64" t="s">
        <v>79</v>
      </c>
      <c r="L322" s="148">
        <f t="shared" si="7"/>
        <v>0</v>
      </c>
      <c r="M322" s="133">
        <v>0</v>
      </c>
      <c r="N322" s="133">
        <v>0</v>
      </c>
      <c r="O322" s="133">
        <v>0</v>
      </c>
      <c r="P322" s="133"/>
      <c r="Q322" s="133">
        <v>0</v>
      </c>
      <c r="R322" s="146"/>
    </row>
    <row r="323" spans="1:18" ht="81.599999999999994" customHeight="1">
      <c r="A323" s="82" t="s">
        <v>713</v>
      </c>
      <c r="B323" s="40" t="s">
        <v>269</v>
      </c>
      <c r="C323" s="25" t="s">
        <v>270</v>
      </c>
      <c r="D323" s="80" t="s">
        <v>731</v>
      </c>
      <c r="E323" s="40" t="s">
        <v>249</v>
      </c>
      <c r="F323" s="64"/>
      <c r="G323" s="64"/>
      <c r="H323" s="64"/>
      <c r="I323" s="64" t="s">
        <v>765</v>
      </c>
      <c r="J323" s="64"/>
      <c r="K323" s="64" t="s">
        <v>766</v>
      </c>
      <c r="L323" s="148">
        <f t="shared" si="7"/>
        <v>8876.42</v>
      </c>
      <c r="M323" s="133">
        <v>5287.67</v>
      </c>
      <c r="N323" s="133">
        <v>3588.75</v>
      </c>
      <c r="O323" s="133">
        <v>0</v>
      </c>
      <c r="P323" s="133"/>
      <c r="Q323" s="133">
        <v>0</v>
      </c>
      <c r="R323" s="146"/>
    </row>
    <row r="324" spans="1:18" ht="81.599999999999994" customHeight="1">
      <c r="A324" s="82" t="s">
        <v>713</v>
      </c>
      <c r="B324" s="40" t="s">
        <v>269</v>
      </c>
      <c r="C324" s="25" t="s">
        <v>270</v>
      </c>
      <c r="D324" s="80" t="s">
        <v>732</v>
      </c>
      <c r="E324" s="40" t="s">
        <v>249</v>
      </c>
      <c r="F324" s="64"/>
      <c r="G324" s="64"/>
      <c r="H324" s="64"/>
      <c r="I324" s="64" t="s">
        <v>765</v>
      </c>
      <c r="J324" s="64"/>
      <c r="K324" s="64" t="s">
        <v>766</v>
      </c>
      <c r="L324" s="148">
        <f t="shared" si="7"/>
        <v>1381347.54</v>
      </c>
      <c r="M324" s="133">
        <v>12397.5</v>
      </c>
      <c r="N324" s="133">
        <v>1368950.04</v>
      </c>
      <c r="O324" s="133">
        <v>0</v>
      </c>
      <c r="P324" s="133"/>
      <c r="Q324" s="133">
        <v>0</v>
      </c>
      <c r="R324" s="146"/>
    </row>
    <row r="325" spans="1:18" ht="81.599999999999994" customHeight="1">
      <c r="A325" s="82" t="s">
        <v>713</v>
      </c>
      <c r="B325" s="40" t="s">
        <v>269</v>
      </c>
      <c r="C325" s="25" t="s">
        <v>270</v>
      </c>
      <c r="D325" s="80" t="s">
        <v>733</v>
      </c>
      <c r="E325" s="40" t="s">
        <v>249</v>
      </c>
      <c r="F325" s="64"/>
      <c r="G325" s="64"/>
      <c r="H325" s="64"/>
      <c r="I325" s="120" t="s">
        <v>767</v>
      </c>
      <c r="J325" s="64"/>
      <c r="K325" s="64" t="s">
        <v>88</v>
      </c>
      <c r="L325" s="148">
        <f t="shared" si="7"/>
        <v>2126.98</v>
      </c>
      <c r="M325" s="133">
        <v>1772.48</v>
      </c>
      <c r="N325" s="133">
        <v>354.5</v>
      </c>
      <c r="O325" s="133">
        <v>0</v>
      </c>
      <c r="P325" s="133"/>
      <c r="Q325" s="133">
        <v>0</v>
      </c>
      <c r="R325" s="146"/>
    </row>
    <row r="326" spans="1:18" ht="81.599999999999994" customHeight="1">
      <c r="A326" s="82" t="s">
        <v>713</v>
      </c>
      <c r="B326" s="40" t="s">
        <v>269</v>
      </c>
      <c r="C326" s="25" t="s">
        <v>270</v>
      </c>
      <c r="D326" s="80" t="s">
        <v>734</v>
      </c>
      <c r="E326" s="40" t="s">
        <v>249</v>
      </c>
      <c r="F326" s="64"/>
      <c r="G326" s="64"/>
      <c r="H326" s="64"/>
      <c r="I326" s="64" t="s">
        <v>768</v>
      </c>
      <c r="J326" s="64"/>
      <c r="K326" s="64" t="s">
        <v>769</v>
      </c>
      <c r="L326" s="148">
        <f t="shared" si="7"/>
        <v>894054.29</v>
      </c>
      <c r="M326" s="133">
        <v>127722.04</v>
      </c>
      <c r="N326" s="133">
        <v>766332.25</v>
      </c>
      <c r="O326" s="133">
        <v>0</v>
      </c>
      <c r="P326" s="133"/>
      <c r="Q326" s="133">
        <v>0</v>
      </c>
      <c r="R326" s="146"/>
    </row>
    <row r="327" spans="1:18" ht="81.599999999999994" customHeight="1">
      <c r="A327" s="82" t="s">
        <v>713</v>
      </c>
      <c r="B327" s="40" t="s">
        <v>269</v>
      </c>
      <c r="C327" s="25" t="s">
        <v>270</v>
      </c>
      <c r="D327" s="80" t="s">
        <v>735</v>
      </c>
      <c r="E327" s="40" t="s">
        <v>249</v>
      </c>
      <c r="F327" s="64"/>
      <c r="G327" s="64"/>
      <c r="H327" s="64"/>
      <c r="I327" s="64" t="s">
        <v>770</v>
      </c>
      <c r="J327" s="64"/>
      <c r="K327" s="64" t="s">
        <v>771</v>
      </c>
      <c r="L327" s="148">
        <f t="shared" si="7"/>
        <v>1215322.33</v>
      </c>
      <c r="M327" s="133">
        <v>560918</v>
      </c>
      <c r="N327" s="133">
        <v>514174.83</v>
      </c>
      <c r="O327" s="133">
        <v>0</v>
      </c>
      <c r="P327" s="133"/>
      <c r="Q327" s="133">
        <v>140229.5</v>
      </c>
      <c r="R327" s="146"/>
    </row>
    <row r="328" spans="1:18" ht="81.599999999999994" customHeight="1">
      <c r="A328" s="82" t="s">
        <v>713</v>
      </c>
      <c r="B328" s="40" t="s">
        <v>269</v>
      </c>
      <c r="C328" s="25" t="s">
        <v>270</v>
      </c>
      <c r="D328" s="80" t="s">
        <v>736</v>
      </c>
      <c r="E328" s="40" t="s">
        <v>249</v>
      </c>
      <c r="F328" s="64"/>
      <c r="G328" s="64"/>
      <c r="H328" s="64"/>
      <c r="I328" s="120" t="s">
        <v>772</v>
      </c>
      <c r="J328" s="64"/>
      <c r="K328" s="64" t="s">
        <v>773</v>
      </c>
      <c r="L328" s="148">
        <f t="shared" si="7"/>
        <v>49621.599999999999</v>
      </c>
      <c r="M328" s="133">
        <v>2144.14</v>
      </c>
      <c r="N328" s="133">
        <v>35735.74</v>
      </c>
      <c r="O328" s="133">
        <v>0</v>
      </c>
      <c r="P328" s="133"/>
      <c r="Q328" s="133">
        <v>11741.72</v>
      </c>
      <c r="R328" s="146"/>
    </row>
    <row r="329" spans="1:18" ht="81.599999999999994" customHeight="1">
      <c r="A329" s="82" t="s">
        <v>713</v>
      </c>
      <c r="B329" s="40" t="s">
        <v>269</v>
      </c>
      <c r="C329" s="25" t="s">
        <v>270</v>
      </c>
      <c r="D329" s="80" t="s">
        <v>737</v>
      </c>
      <c r="E329" s="40" t="s">
        <v>249</v>
      </c>
      <c r="F329" s="64"/>
      <c r="G329" s="64"/>
      <c r="H329" s="64"/>
      <c r="I329" s="120" t="s">
        <v>774</v>
      </c>
      <c r="J329" s="64"/>
      <c r="K329" s="64" t="s">
        <v>775</v>
      </c>
      <c r="L329" s="148">
        <f t="shared" si="7"/>
        <v>245214.58</v>
      </c>
      <c r="M329" s="133">
        <v>0</v>
      </c>
      <c r="N329" s="133">
        <v>245214.58</v>
      </c>
      <c r="O329" s="133">
        <v>0</v>
      </c>
      <c r="P329" s="133"/>
      <c r="Q329" s="133">
        <v>0</v>
      </c>
      <c r="R329" s="146"/>
    </row>
    <row r="330" spans="1:18" ht="81.599999999999994" customHeight="1">
      <c r="A330" s="82" t="s">
        <v>713</v>
      </c>
      <c r="B330" s="40" t="s">
        <v>269</v>
      </c>
      <c r="C330" s="25" t="s">
        <v>270</v>
      </c>
      <c r="D330" s="80" t="s">
        <v>738</v>
      </c>
      <c r="E330" s="40" t="s">
        <v>249</v>
      </c>
      <c r="F330" s="64"/>
      <c r="G330" s="64"/>
      <c r="H330" s="64"/>
      <c r="I330" s="120" t="s">
        <v>776</v>
      </c>
      <c r="J330" s="64"/>
      <c r="K330" s="64" t="s">
        <v>132</v>
      </c>
      <c r="L330" s="148">
        <f t="shared" si="7"/>
        <v>82595.63</v>
      </c>
      <c r="M330" s="133">
        <v>5506.38</v>
      </c>
      <c r="N330" s="133">
        <v>66076.5</v>
      </c>
      <c r="O330" s="133">
        <v>0</v>
      </c>
      <c r="P330" s="133"/>
      <c r="Q330" s="133">
        <v>11012.75</v>
      </c>
      <c r="R330" s="146"/>
    </row>
    <row r="331" spans="1:18" ht="81.599999999999994" customHeight="1">
      <c r="A331" s="82" t="s">
        <v>713</v>
      </c>
      <c r="B331" s="40" t="s">
        <v>269</v>
      </c>
      <c r="C331" s="25" t="s">
        <v>270</v>
      </c>
      <c r="D331" s="80" t="s">
        <v>739</v>
      </c>
      <c r="E331" s="40" t="s">
        <v>249</v>
      </c>
      <c r="F331" s="64"/>
      <c r="G331" s="64"/>
      <c r="H331" s="64"/>
      <c r="I331" s="120" t="s">
        <v>776</v>
      </c>
      <c r="J331" s="64"/>
      <c r="K331" s="64" t="s">
        <v>132</v>
      </c>
      <c r="L331" s="148">
        <f t="shared" si="7"/>
        <v>17385.79</v>
      </c>
      <c r="M331" s="133">
        <v>3517.99</v>
      </c>
      <c r="N331" s="133">
        <v>11600</v>
      </c>
      <c r="O331" s="133">
        <v>0</v>
      </c>
      <c r="P331" s="133"/>
      <c r="Q331" s="133">
        <v>2267.8000000000002</v>
      </c>
      <c r="R331" s="146"/>
    </row>
    <row r="332" spans="1:18" ht="81.599999999999994" customHeight="1">
      <c r="A332" s="82" t="s">
        <v>713</v>
      </c>
      <c r="B332" s="40" t="s">
        <v>269</v>
      </c>
      <c r="C332" s="25" t="s">
        <v>270</v>
      </c>
      <c r="D332" s="80" t="s">
        <v>740</v>
      </c>
      <c r="E332" s="40" t="s">
        <v>249</v>
      </c>
      <c r="F332" s="64"/>
      <c r="G332" s="64"/>
      <c r="H332" s="64"/>
      <c r="I332" s="64" t="s">
        <v>212</v>
      </c>
      <c r="J332" s="64"/>
      <c r="K332" s="64" t="s">
        <v>213</v>
      </c>
      <c r="L332" s="148">
        <f t="shared" si="7"/>
        <v>189656.25</v>
      </c>
      <c r="M332" s="133">
        <v>127500</v>
      </c>
      <c r="N332" s="133">
        <v>23906.25</v>
      </c>
      <c r="O332" s="133">
        <v>0</v>
      </c>
      <c r="P332" s="133"/>
      <c r="Q332" s="133">
        <v>38250</v>
      </c>
      <c r="R332" s="146"/>
    </row>
    <row r="333" spans="1:18" ht="81.599999999999994" customHeight="1">
      <c r="A333" s="82" t="s">
        <v>713</v>
      </c>
      <c r="B333" s="40" t="s">
        <v>269</v>
      </c>
      <c r="C333" s="25" t="s">
        <v>270</v>
      </c>
      <c r="D333" s="80" t="s">
        <v>741</v>
      </c>
      <c r="E333" s="40" t="s">
        <v>249</v>
      </c>
      <c r="F333" s="64"/>
      <c r="G333" s="64"/>
      <c r="H333" s="64"/>
      <c r="I333" s="64" t="s">
        <v>214</v>
      </c>
      <c r="J333" s="64"/>
      <c r="K333" s="64" t="s">
        <v>777</v>
      </c>
      <c r="L333" s="148">
        <f t="shared" si="7"/>
        <v>8498.16</v>
      </c>
      <c r="M333" s="133">
        <v>0</v>
      </c>
      <c r="N333" s="133">
        <v>0</v>
      </c>
      <c r="O333" s="133">
        <v>0</v>
      </c>
      <c r="P333" s="133"/>
      <c r="Q333" s="133">
        <v>8498.16</v>
      </c>
      <c r="R333" s="146"/>
    </row>
    <row r="334" spans="1:18" ht="81.599999999999994" customHeight="1">
      <c r="A334" s="82" t="s">
        <v>713</v>
      </c>
      <c r="B334" s="40" t="s">
        <v>269</v>
      </c>
      <c r="C334" s="25" t="s">
        <v>270</v>
      </c>
      <c r="D334" s="80" t="s">
        <v>742</v>
      </c>
      <c r="E334" s="40" t="s">
        <v>249</v>
      </c>
      <c r="F334" s="64"/>
      <c r="G334" s="64"/>
      <c r="H334" s="64"/>
      <c r="I334" s="64" t="s">
        <v>525</v>
      </c>
      <c r="J334" s="64"/>
      <c r="K334" s="64" t="s">
        <v>531</v>
      </c>
      <c r="L334" s="148">
        <f t="shared" si="7"/>
        <v>2056000.25</v>
      </c>
      <c r="M334" s="133">
        <v>0</v>
      </c>
      <c r="N334" s="133">
        <v>2056000.25</v>
      </c>
      <c r="O334" s="133">
        <v>0</v>
      </c>
      <c r="P334" s="133"/>
      <c r="Q334" s="133">
        <v>0</v>
      </c>
      <c r="R334" s="146"/>
    </row>
    <row r="335" spans="1:18" ht="81.599999999999994" customHeight="1">
      <c r="A335" s="82" t="s">
        <v>713</v>
      </c>
      <c r="B335" s="40" t="s">
        <v>269</v>
      </c>
      <c r="C335" s="25" t="s">
        <v>270</v>
      </c>
      <c r="D335" s="80" t="s">
        <v>743</v>
      </c>
      <c r="E335" s="40" t="s">
        <v>249</v>
      </c>
      <c r="F335" s="64"/>
      <c r="G335" s="64"/>
      <c r="H335" s="64"/>
      <c r="I335" s="64" t="s">
        <v>525</v>
      </c>
      <c r="J335" s="64"/>
      <c r="K335" s="64" t="s">
        <v>531</v>
      </c>
      <c r="L335" s="148">
        <f t="shared" si="7"/>
        <v>4611442.62</v>
      </c>
      <c r="M335" s="133">
        <v>4192220.56</v>
      </c>
      <c r="N335" s="133">
        <v>0</v>
      </c>
      <c r="O335" s="133">
        <v>0</v>
      </c>
      <c r="P335" s="133"/>
      <c r="Q335" s="133">
        <v>419222.06</v>
      </c>
      <c r="R335" s="146"/>
    </row>
    <row r="336" spans="1:18" ht="81.599999999999994" customHeight="1">
      <c r="A336" s="82" t="s">
        <v>713</v>
      </c>
      <c r="B336" s="40" t="s">
        <v>269</v>
      </c>
      <c r="C336" s="25" t="s">
        <v>270</v>
      </c>
      <c r="D336" s="80" t="s">
        <v>744</v>
      </c>
      <c r="E336" s="40" t="s">
        <v>249</v>
      </c>
      <c r="F336" s="64"/>
      <c r="G336" s="64"/>
      <c r="H336" s="64"/>
      <c r="I336" s="64" t="s">
        <v>778</v>
      </c>
      <c r="J336" s="64"/>
      <c r="K336" s="64" t="s">
        <v>779</v>
      </c>
      <c r="L336" s="148">
        <f t="shared" si="7"/>
        <v>472482.5</v>
      </c>
      <c r="M336" s="133">
        <v>0</v>
      </c>
      <c r="N336" s="133">
        <v>472482.5</v>
      </c>
      <c r="O336" s="133">
        <v>0</v>
      </c>
      <c r="P336" s="133"/>
      <c r="Q336" s="133">
        <v>0</v>
      </c>
      <c r="R336" s="146"/>
    </row>
    <row r="337" spans="1:18" ht="81.599999999999994" customHeight="1">
      <c r="A337" s="82" t="s">
        <v>713</v>
      </c>
      <c r="B337" s="40" t="s">
        <v>269</v>
      </c>
      <c r="C337" s="25" t="s">
        <v>270</v>
      </c>
      <c r="D337" s="80" t="s">
        <v>745</v>
      </c>
      <c r="E337" s="40" t="s">
        <v>249</v>
      </c>
      <c r="F337" s="64"/>
      <c r="G337" s="64"/>
      <c r="H337" s="64"/>
      <c r="I337" s="120" t="s">
        <v>780</v>
      </c>
      <c r="J337" s="64"/>
      <c r="K337" s="64" t="s">
        <v>781</v>
      </c>
      <c r="L337" s="148">
        <f t="shared" si="7"/>
        <v>831517.78</v>
      </c>
      <c r="M337" s="133">
        <v>196398.44</v>
      </c>
      <c r="N337" s="133">
        <v>332216.27</v>
      </c>
      <c r="O337" s="133">
        <v>0</v>
      </c>
      <c r="P337" s="133"/>
      <c r="Q337" s="133">
        <v>302903.07</v>
      </c>
      <c r="R337" s="146"/>
    </row>
    <row r="338" spans="1:18" ht="81.599999999999994" customHeight="1">
      <c r="A338" s="82" t="s">
        <v>713</v>
      </c>
      <c r="B338" s="40" t="s">
        <v>269</v>
      </c>
      <c r="C338" s="25" t="s">
        <v>270</v>
      </c>
      <c r="D338" s="80" t="s">
        <v>746</v>
      </c>
      <c r="E338" s="40" t="s">
        <v>249</v>
      </c>
      <c r="F338" s="64"/>
      <c r="G338" s="64"/>
      <c r="H338" s="64"/>
      <c r="I338" s="120" t="s">
        <v>782</v>
      </c>
      <c r="J338" s="64"/>
      <c r="K338" s="64" t="s">
        <v>136</v>
      </c>
      <c r="L338" s="148">
        <f t="shared" si="7"/>
        <v>26559.17</v>
      </c>
      <c r="M338" s="133">
        <v>0</v>
      </c>
      <c r="N338" s="133">
        <v>26559.17</v>
      </c>
      <c r="O338" s="133">
        <v>0</v>
      </c>
      <c r="P338" s="133"/>
      <c r="Q338" s="133">
        <v>0</v>
      </c>
      <c r="R338" s="146"/>
    </row>
    <row r="339" spans="1:18" ht="81.599999999999994" customHeight="1">
      <c r="A339" s="82" t="s">
        <v>713</v>
      </c>
      <c r="B339" s="40" t="s">
        <v>269</v>
      </c>
      <c r="C339" s="25" t="s">
        <v>270</v>
      </c>
      <c r="D339" s="80" t="s">
        <v>747</v>
      </c>
      <c r="E339" s="40" t="s">
        <v>249</v>
      </c>
      <c r="F339" s="64"/>
      <c r="G339" s="64"/>
      <c r="H339" s="64"/>
      <c r="I339" s="120" t="s">
        <v>782</v>
      </c>
      <c r="J339" s="64"/>
      <c r="K339" s="64" t="s">
        <v>136</v>
      </c>
      <c r="L339" s="148">
        <f t="shared" si="7"/>
        <v>23456.17</v>
      </c>
      <c r="M339" s="133">
        <v>2039.67</v>
      </c>
      <c r="N339" s="133">
        <v>21416.5</v>
      </c>
      <c r="O339" s="133">
        <v>0</v>
      </c>
      <c r="P339" s="133"/>
      <c r="Q339" s="133">
        <v>0</v>
      </c>
      <c r="R339" s="146"/>
    </row>
    <row r="340" spans="1:18" ht="81.599999999999994" customHeight="1">
      <c r="A340" s="82" t="s">
        <v>713</v>
      </c>
      <c r="B340" s="40" t="s">
        <v>269</v>
      </c>
      <c r="C340" s="25" t="s">
        <v>270</v>
      </c>
      <c r="D340" s="80" t="s">
        <v>748</v>
      </c>
      <c r="E340" s="40" t="s">
        <v>249</v>
      </c>
      <c r="F340" s="64"/>
      <c r="G340" s="64"/>
      <c r="H340" s="64"/>
      <c r="I340" s="120" t="s">
        <v>782</v>
      </c>
      <c r="J340" s="64"/>
      <c r="K340" s="64" t="s">
        <v>136</v>
      </c>
      <c r="L340" s="148">
        <f t="shared" si="7"/>
        <v>117082.67</v>
      </c>
      <c r="M340" s="133">
        <v>26472.17</v>
      </c>
      <c r="N340" s="133">
        <v>90610.5</v>
      </c>
      <c r="O340" s="133">
        <v>0</v>
      </c>
      <c r="P340" s="133"/>
      <c r="Q340" s="133">
        <v>0</v>
      </c>
      <c r="R340" s="146"/>
    </row>
    <row r="341" spans="1:18" ht="81.599999999999994" customHeight="1">
      <c r="A341" s="82" t="s">
        <v>602</v>
      </c>
      <c r="B341" s="40" t="s">
        <v>269</v>
      </c>
      <c r="C341" s="25" t="s">
        <v>270</v>
      </c>
      <c r="D341" s="80" t="s">
        <v>607</v>
      </c>
      <c r="E341" s="40" t="s">
        <v>249</v>
      </c>
      <c r="F341" s="64"/>
      <c r="G341" s="64"/>
      <c r="H341" s="64"/>
      <c r="I341" s="64" t="s">
        <v>604</v>
      </c>
      <c r="J341" s="64" t="s">
        <v>382</v>
      </c>
      <c r="K341" s="64" t="s">
        <v>605</v>
      </c>
      <c r="L341" s="148">
        <v>227490.85</v>
      </c>
      <c r="M341" s="133"/>
      <c r="N341" s="133">
        <v>227490.85</v>
      </c>
      <c r="O341" s="133"/>
      <c r="P341" s="133"/>
      <c r="Q341" s="133"/>
      <c r="R341" s="146"/>
    </row>
    <row r="342" spans="1:18" ht="81.599999999999994" customHeight="1">
      <c r="A342" s="82" t="s">
        <v>602</v>
      </c>
      <c r="B342" s="40" t="s">
        <v>269</v>
      </c>
      <c r="C342" s="25" t="s">
        <v>270</v>
      </c>
      <c r="D342" s="80" t="s">
        <v>607</v>
      </c>
      <c r="E342" s="40" t="s">
        <v>249</v>
      </c>
      <c r="F342" s="64"/>
      <c r="G342" s="64"/>
      <c r="H342" s="64"/>
      <c r="I342" s="64" t="s">
        <v>603</v>
      </c>
      <c r="J342" s="69" t="s">
        <v>385</v>
      </c>
      <c r="K342" s="64" t="s">
        <v>606</v>
      </c>
      <c r="L342" s="148"/>
      <c r="M342" s="133"/>
      <c r="N342" s="133"/>
      <c r="O342" s="133"/>
      <c r="P342" s="133"/>
      <c r="Q342" s="133"/>
      <c r="R342" s="146"/>
    </row>
    <row r="343" spans="1:18" ht="81.599999999999994" customHeight="1">
      <c r="A343" s="82" t="s">
        <v>783</v>
      </c>
      <c r="B343" s="40" t="s">
        <v>269</v>
      </c>
      <c r="C343" s="25" t="s">
        <v>270</v>
      </c>
      <c r="D343" s="80" t="s">
        <v>784</v>
      </c>
      <c r="E343" s="40" t="s">
        <v>249</v>
      </c>
      <c r="F343" s="64"/>
      <c r="G343" s="64"/>
      <c r="H343" s="64"/>
      <c r="I343" s="120" t="s">
        <v>782</v>
      </c>
      <c r="J343" s="69"/>
      <c r="K343" s="64" t="s">
        <v>136</v>
      </c>
      <c r="L343" s="148">
        <f t="shared" ref="L343" si="8">M343+N343+O343+Q343</f>
        <v>37440</v>
      </c>
      <c r="M343" s="133">
        <v>1597.5</v>
      </c>
      <c r="N343" s="133">
        <v>35842.5</v>
      </c>
      <c r="O343" s="133"/>
      <c r="P343" s="133"/>
      <c r="Q343" s="133"/>
      <c r="R343" s="146"/>
    </row>
    <row r="344" spans="1:18" ht="81.599999999999994" customHeight="1">
      <c r="A344" s="82" t="s">
        <v>608</v>
      </c>
      <c r="B344" s="40" t="s">
        <v>269</v>
      </c>
      <c r="C344" s="25" t="s">
        <v>270</v>
      </c>
      <c r="D344" s="80" t="s">
        <v>609</v>
      </c>
      <c r="E344" s="40" t="s">
        <v>249</v>
      </c>
      <c r="F344" s="64"/>
      <c r="G344" s="64"/>
      <c r="H344" s="64"/>
      <c r="I344" s="64" t="s">
        <v>610</v>
      </c>
      <c r="J344" s="64"/>
      <c r="K344" s="64"/>
      <c r="L344" s="148">
        <f>SUM(M344:R344)</f>
        <v>27922.5</v>
      </c>
      <c r="M344" s="133">
        <v>7650</v>
      </c>
      <c r="N344" s="133">
        <v>17212.5</v>
      </c>
      <c r="O344" s="133">
        <v>0</v>
      </c>
      <c r="P344" s="133">
        <v>0</v>
      </c>
      <c r="Q344" s="133">
        <v>3060</v>
      </c>
      <c r="R344" s="146">
        <v>0</v>
      </c>
    </row>
    <row r="345" spans="1:18" ht="81.599999999999994" customHeight="1">
      <c r="A345" s="82" t="s">
        <v>608</v>
      </c>
      <c r="B345" s="40" t="s">
        <v>269</v>
      </c>
      <c r="C345" s="25" t="s">
        <v>270</v>
      </c>
      <c r="D345" s="80" t="s">
        <v>609</v>
      </c>
      <c r="E345" s="40" t="s">
        <v>249</v>
      </c>
      <c r="F345" s="64"/>
      <c r="G345" s="64"/>
      <c r="H345" s="64"/>
      <c r="I345" s="64" t="s">
        <v>611</v>
      </c>
      <c r="J345" s="64"/>
      <c r="K345" s="64"/>
      <c r="L345" s="148">
        <f>SUM(M345:R345)</f>
        <v>44196</v>
      </c>
      <c r="M345" s="133">
        <v>13050</v>
      </c>
      <c r="N345" s="133">
        <v>15921</v>
      </c>
      <c r="O345" s="133">
        <v>0</v>
      </c>
      <c r="P345" s="133">
        <v>0</v>
      </c>
      <c r="Q345" s="133">
        <v>15225</v>
      </c>
      <c r="R345" s="146">
        <v>0</v>
      </c>
    </row>
    <row r="346" spans="1:18" ht="81.599999999999994" customHeight="1">
      <c r="A346" s="82" t="s">
        <v>608</v>
      </c>
      <c r="B346" s="40" t="s">
        <v>269</v>
      </c>
      <c r="C346" s="25" t="s">
        <v>270</v>
      </c>
      <c r="D346" s="80" t="s">
        <v>609</v>
      </c>
      <c r="E346" s="40" t="s">
        <v>249</v>
      </c>
      <c r="F346" s="64"/>
      <c r="G346" s="64"/>
      <c r="H346" s="64"/>
      <c r="I346" s="64" t="s">
        <v>623</v>
      </c>
      <c r="J346" s="64"/>
      <c r="K346" s="64" t="s">
        <v>622</v>
      </c>
      <c r="L346" s="148">
        <f>SUM(M346:R346)</f>
        <v>22050</v>
      </c>
      <c r="M346" s="133"/>
      <c r="N346" s="133">
        <v>22050</v>
      </c>
      <c r="O346" s="133"/>
      <c r="P346" s="133"/>
      <c r="Q346" s="133"/>
      <c r="R346" s="146"/>
    </row>
    <row r="347" spans="1:18" ht="81.599999999999994" customHeight="1">
      <c r="A347" s="82" t="s">
        <v>608</v>
      </c>
      <c r="B347" s="40" t="s">
        <v>269</v>
      </c>
      <c r="C347" s="25" t="s">
        <v>270</v>
      </c>
      <c r="D347" s="80" t="s">
        <v>609</v>
      </c>
      <c r="E347" s="40" t="s">
        <v>249</v>
      </c>
      <c r="F347" s="64"/>
      <c r="G347" s="64"/>
      <c r="H347" s="64"/>
      <c r="I347" s="64" t="s">
        <v>612</v>
      </c>
      <c r="J347" s="64"/>
      <c r="K347" s="64" t="s">
        <v>620</v>
      </c>
      <c r="L347" s="148">
        <v>74760</v>
      </c>
      <c r="M347" s="133">
        <v>21825</v>
      </c>
      <c r="N347" s="133">
        <v>48600</v>
      </c>
      <c r="O347" s="133">
        <v>0</v>
      </c>
      <c r="P347" s="133">
        <v>0</v>
      </c>
      <c r="Q347" s="133">
        <v>4335</v>
      </c>
      <c r="R347" s="146">
        <v>0</v>
      </c>
    </row>
    <row r="348" spans="1:18" ht="81.599999999999994" customHeight="1">
      <c r="A348" s="82" t="s">
        <v>608</v>
      </c>
      <c r="B348" s="40" t="s">
        <v>269</v>
      </c>
      <c r="C348" s="25" t="s">
        <v>270</v>
      </c>
      <c r="D348" s="80" t="s">
        <v>609</v>
      </c>
      <c r="E348" s="40" t="s">
        <v>249</v>
      </c>
      <c r="F348" s="64"/>
      <c r="G348" s="64"/>
      <c r="H348" s="64"/>
      <c r="I348" s="64" t="s">
        <v>616</v>
      </c>
      <c r="J348" s="64"/>
      <c r="K348" s="64" t="s">
        <v>621</v>
      </c>
      <c r="L348" s="148">
        <f t="shared" ref="L348:L413" si="9">SUM(M348:R348)</f>
        <v>48459</v>
      </c>
      <c r="M348" s="133">
        <v>17124</v>
      </c>
      <c r="N348" s="133">
        <v>31335</v>
      </c>
      <c r="O348" s="133">
        <v>0</v>
      </c>
      <c r="P348" s="133">
        <v>0</v>
      </c>
      <c r="Q348" s="133">
        <v>0</v>
      </c>
      <c r="R348" s="146">
        <v>0</v>
      </c>
    </row>
    <row r="349" spans="1:18" ht="81.599999999999994" customHeight="1">
      <c r="A349" s="82" t="s">
        <v>608</v>
      </c>
      <c r="B349" s="40" t="s">
        <v>269</v>
      </c>
      <c r="C349" s="25" t="s">
        <v>270</v>
      </c>
      <c r="D349" s="80" t="s">
        <v>609</v>
      </c>
      <c r="E349" s="40" t="s">
        <v>249</v>
      </c>
      <c r="F349" s="64"/>
      <c r="G349" s="64"/>
      <c r="H349" s="64"/>
      <c r="I349" s="64" t="s">
        <v>624</v>
      </c>
      <c r="J349" s="64"/>
      <c r="K349" s="64" t="s">
        <v>626</v>
      </c>
      <c r="L349" s="148">
        <f t="shared" si="9"/>
        <v>14850</v>
      </c>
      <c r="M349" s="133">
        <v>5400</v>
      </c>
      <c r="N349" s="133">
        <v>7425</v>
      </c>
      <c r="O349" s="133">
        <v>0</v>
      </c>
      <c r="P349" s="133">
        <v>0</v>
      </c>
      <c r="Q349" s="133">
        <v>2025</v>
      </c>
      <c r="R349" s="146">
        <v>0</v>
      </c>
    </row>
    <row r="350" spans="1:18" ht="81.599999999999994" customHeight="1">
      <c r="A350" s="82" t="s">
        <v>608</v>
      </c>
      <c r="B350" s="40" t="s">
        <v>269</v>
      </c>
      <c r="C350" s="25" t="s">
        <v>270</v>
      </c>
      <c r="D350" s="80" t="s">
        <v>609</v>
      </c>
      <c r="E350" s="40" t="s">
        <v>249</v>
      </c>
      <c r="F350" s="64"/>
      <c r="G350" s="64"/>
      <c r="H350" s="64"/>
      <c r="I350" s="64" t="s">
        <v>618</v>
      </c>
      <c r="J350" s="64"/>
      <c r="K350" s="64" t="s">
        <v>317</v>
      </c>
      <c r="L350" s="148">
        <f t="shared" si="9"/>
        <v>138000</v>
      </c>
      <c r="M350" s="133">
        <v>69000</v>
      </c>
      <c r="N350" s="133">
        <v>69000</v>
      </c>
      <c r="O350" s="133">
        <v>0</v>
      </c>
      <c r="P350" s="133">
        <v>0</v>
      </c>
      <c r="Q350" s="133">
        <v>0</v>
      </c>
      <c r="R350" s="146">
        <v>0</v>
      </c>
    </row>
    <row r="351" spans="1:18" ht="81.599999999999994" customHeight="1">
      <c r="A351" s="82" t="s">
        <v>608</v>
      </c>
      <c r="B351" s="40" t="s">
        <v>269</v>
      </c>
      <c r="C351" s="25" t="s">
        <v>270</v>
      </c>
      <c r="D351" s="80" t="s">
        <v>609</v>
      </c>
      <c r="E351" s="40" t="s">
        <v>249</v>
      </c>
      <c r="F351" s="64"/>
      <c r="G351" s="64"/>
      <c r="H351" s="64"/>
      <c r="I351" s="64" t="s">
        <v>617</v>
      </c>
      <c r="J351" s="64"/>
      <c r="K351" s="64" t="s">
        <v>627</v>
      </c>
      <c r="L351" s="148">
        <f t="shared" si="9"/>
        <v>4410</v>
      </c>
      <c r="M351" s="133">
        <v>0</v>
      </c>
      <c r="N351" s="133">
        <v>4410</v>
      </c>
      <c r="O351" s="133">
        <v>0</v>
      </c>
      <c r="P351" s="133">
        <v>0</v>
      </c>
      <c r="Q351" s="133">
        <v>0</v>
      </c>
      <c r="R351" s="146">
        <v>0</v>
      </c>
    </row>
    <row r="352" spans="1:18" ht="81.599999999999994" customHeight="1">
      <c r="A352" s="82" t="s">
        <v>608</v>
      </c>
      <c r="B352" s="40" t="s">
        <v>269</v>
      </c>
      <c r="C352" s="25" t="s">
        <v>270</v>
      </c>
      <c r="D352" s="80" t="s">
        <v>609</v>
      </c>
      <c r="E352" s="40" t="s">
        <v>249</v>
      </c>
      <c r="F352" s="64"/>
      <c r="G352" s="64"/>
      <c r="H352" s="64"/>
      <c r="I352" s="64" t="s">
        <v>614</v>
      </c>
      <c r="J352" s="64"/>
      <c r="K352" s="64" t="s">
        <v>619</v>
      </c>
      <c r="L352" s="148">
        <f t="shared" si="9"/>
        <v>136500</v>
      </c>
      <c r="M352" s="133">
        <v>81900</v>
      </c>
      <c r="N352" s="133">
        <v>54600</v>
      </c>
      <c r="O352" s="133">
        <v>0</v>
      </c>
      <c r="P352" s="133">
        <v>0</v>
      </c>
      <c r="Q352" s="133">
        <v>0</v>
      </c>
      <c r="R352" s="146">
        <v>0</v>
      </c>
    </row>
    <row r="353" spans="1:18" ht="81.599999999999994" customHeight="1">
      <c r="A353" s="82" t="s">
        <v>608</v>
      </c>
      <c r="B353" s="40" t="s">
        <v>269</v>
      </c>
      <c r="C353" s="25" t="s">
        <v>270</v>
      </c>
      <c r="D353" s="80" t="s">
        <v>609</v>
      </c>
      <c r="E353" s="40" t="s">
        <v>249</v>
      </c>
      <c r="F353" s="64"/>
      <c r="G353" s="64"/>
      <c r="H353" s="64"/>
      <c r="I353" s="64" t="s">
        <v>613</v>
      </c>
      <c r="J353" s="64"/>
      <c r="K353" s="64" t="s">
        <v>625</v>
      </c>
      <c r="L353" s="148">
        <f t="shared" si="9"/>
        <v>124061.4</v>
      </c>
      <c r="M353" s="133">
        <v>32731.5</v>
      </c>
      <c r="N353" s="133">
        <v>65359.5</v>
      </c>
      <c r="O353" s="133">
        <v>19008</v>
      </c>
      <c r="P353" s="133">
        <v>0</v>
      </c>
      <c r="Q353" s="133">
        <v>6962.4</v>
      </c>
      <c r="R353" s="146">
        <v>0</v>
      </c>
    </row>
    <row r="354" spans="1:18" ht="81.599999999999994" customHeight="1">
      <c r="A354" s="82" t="s">
        <v>608</v>
      </c>
      <c r="B354" s="40" t="s">
        <v>269</v>
      </c>
      <c r="C354" s="25" t="s">
        <v>270</v>
      </c>
      <c r="D354" s="80" t="s">
        <v>609</v>
      </c>
      <c r="E354" s="40" t="s">
        <v>249</v>
      </c>
      <c r="F354" s="64"/>
      <c r="G354" s="64"/>
      <c r="H354" s="64"/>
      <c r="I354" s="64" t="s">
        <v>615</v>
      </c>
      <c r="J354" s="64"/>
      <c r="K354" s="64" t="s">
        <v>324</v>
      </c>
      <c r="L354" s="148">
        <f t="shared" si="9"/>
        <v>175829.4</v>
      </c>
      <c r="M354" s="133">
        <v>89738.4</v>
      </c>
      <c r="N354" s="133">
        <v>67860</v>
      </c>
      <c r="O354" s="133">
        <v>11956.8</v>
      </c>
      <c r="P354" s="133">
        <v>0</v>
      </c>
      <c r="Q354" s="133">
        <v>6274.2</v>
      </c>
      <c r="R354" s="146">
        <v>0</v>
      </c>
    </row>
    <row r="355" spans="1:18" ht="81.599999999999994" customHeight="1">
      <c r="A355" s="82" t="s">
        <v>628</v>
      </c>
      <c r="B355" s="40" t="s">
        <v>269</v>
      </c>
      <c r="C355" s="25" t="s">
        <v>270</v>
      </c>
      <c r="D355" s="80" t="s">
        <v>629</v>
      </c>
      <c r="E355" s="40" t="s">
        <v>249</v>
      </c>
      <c r="F355" s="88"/>
      <c r="G355" s="88"/>
      <c r="H355" s="88"/>
      <c r="I355" s="64" t="s">
        <v>630</v>
      </c>
      <c r="J355" s="64"/>
      <c r="K355" s="64" t="s">
        <v>631</v>
      </c>
      <c r="L355" s="148">
        <f t="shared" si="9"/>
        <v>12654</v>
      </c>
      <c r="M355" s="164">
        <v>5328</v>
      </c>
      <c r="N355" s="164">
        <v>6082.7999999999993</v>
      </c>
      <c r="O355" s="164">
        <v>444</v>
      </c>
      <c r="P355" s="164"/>
      <c r="Q355" s="164">
        <v>799.19999999999993</v>
      </c>
      <c r="R355" s="165"/>
    </row>
    <row r="356" spans="1:18" ht="81.599999999999994" customHeight="1">
      <c r="A356" s="82" t="s">
        <v>628</v>
      </c>
      <c r="B356" s="40" t="s">
        <v>269</v>
      </c>
      <c r="C356" s="25" t="s">
        <v>270</v>
      </c>
      <c r="D356" s="80" t="s">
        <v>629</v>
      </c>
      <c r="E356" s="40" t="s">
        <v>249</v>
      </c>
      <c r="F356" s="88"/>
      <c r="G356" s="88"/>
      <c r="H356" s="88"/>
      <c r="I356" s="64" t="s">
        <v>632</v>
      </c>
      <c r="J356" s="64"/>
      <c r="K356" s="64" t="s">
        <v>633</v>
      </c>
      <c r="L356" s="148">
        <f t="shared" si="9"/>
        <v>112.84</v>
      </c>
      <c r="M356" s="164">
        <v>64.48</v>
      </c>
      <c r="N356" s="164">
        <v>48.36</v>
      </c>
      <c r="O356" s="164">
        <v>0</v>
      </c>
      <c r="P356" s="164"/>
      <c r="Q356" s="164">
        <v>0</v>
      </c>
      <c r="R356" s="165"/>
    </row>
    <row r="357" spans="1:18" ht="81.599999999999994" customHeight="1">
      <c r="A357" s="82" t="s">
        <v>628</v>
      </c>
      <c r="B357" s="40" t="s">
        <v>269</v>
      </c>
      <c r="C357" s="25" t="s">
        <v>270</v>
      </c>
      <c r="D357" s="80" t="s">
        <v>629</v>
      </c>
      <c r="E357" s="40" t="s">
        <v>249</v>
      </c>
      <c r="F357" s="88"/>
      <c r="G357" s="88"/>
      <c r="H357" s="88"/>
      <c r="I357" s="64" t="s">
        <v>634</v>
      </c>
      <c r="J357" s="64"/>
      <c r="K357" s="64" t="s">
        <v>635</v>
      </c>
      <c r="L357" s="148">
        <f t="shared" si="9"/>
        <v>9429</v>
      </c>
      <c r="M357" s="164">
        <v>0</v>
      </c>
      <c r="N357" s="164">
        <v>6735</v>
      </c>
      <c r="O357" s="164">
        <v>0</v>
      </c>
      <c r="P357" s="164"/>
      <c r="Q357" s="164">
        <v>2694</v>
      </c>
      <c r="R357" s="165"/>
    </row>
    <row r="358" spans="1:18" ht="81.599999999999994" customHeight="1">
      <c r="A358" s="82" t="s">
        <v>628</v>
      </c>
      <c r="B358" s="40" t="s">
        <v>269</v>
      </c>
      <c r="C358" s="25" t="s">
        <v>270</v>
      </c>
      <c r="D358" s="80" t="s">
        <v>629</v>
      </c>
      <c r="E358" s="40" t="s">
        <v>249</v>
      </c>
      <c r="F358" s="88"/>
      <c r="G358" s="88"/>
      <c r="H358" s="88"/>
      <c r="I358" s="64" t="s">
        <v>634</v>
      </c>
      <c r="J358" s="64"/>
      <c r="K358" s="64" t="s">
        <v>635</v>
      </c>
      <c r="L358" s="148">
        <f t="shared" si="9"/>
        <v>16758</v>
      </c>
      <c r="M358" s="164">
        <v>11970</v>
      </c>
      <c r="N358" s="164">
        <v>0</v>
      </c>
      <c r="O358" s="164">
        <v>0</v>
      </c>
      <c r="P358" s="164"/>
      <c r="Q358" s="164">
        <v>4788</v>
      </c>
      <c r="R358" s="165"/>
    </row>
    <row r="359" spans="1:18" ht="81.599999999999994" customHeight="1">
      <c r="A359" s="82" t="s">
        <v>628</v>
      </c>
      <c r="B359" s="40" t="s">
        <v>269</v>
      </c>
      <c r="C359" s="25" t="s">
        <v>270</v>
      </c>
      <c r="D359" s="80" t="s">
        <v>629</v>
      </c>
      <c r="E359" s="40" t="s">
        <v>249</v>
      </c>
      <c r="F359" s="88"/>
      <c r="G359" s="88"/>
      <c r="H359" s="88"/>
      <c r="I359" s="64" t="s">
        <v>636</v>
      </c>
      <c r="J359" s="64"/>
      <c r="K359" s="64" t="s">
        <v>637</v>
      </c>
      <c r="L359" s="148">
        <f t="shared" si="9"/>
        <v>78000</v>
      </c>
      <c r="M359" s="164">
        <v>56250</v>
      </c>
      <c r="N359" s="164">
        <v>9375</v>
      </c>
      <c r="O359" s="164">
        <v>375</v>
      </c>
      <c r="P359" s="164"/>
      <c r="Q359" s="164">
        <v>12000</v>
      </c>
      <c r="R359" s="165"/>
    </row>
    <row r="360" spans="1:18" ht="81.599999999999994" customHeight="1">
      <c r="A360" s="82" t="s">
        <v>628</v>
      </c>
      <c r="B360" s="40" t="s">
        <v>269</v>
      </c>
      <c r="C360" s="25" t="s">
        <v>270</v>
      </c>
      <c r="D360" s="80" t="s">
        <v>629</v>
      </c>
      <c r="E360" s="40" t="s">
        <v>249</v>
      </c>
      <c r="F360" s="88"/>
      <c r="G360" s="88"/>
      <c r="H360" s="88"/>
      <c r="I360" s="64" t="s">
        <v>638</v>
      </c>
      <c r="J360" s="64"/>
      <c r="K360" s="64" t="s">
        <v>639</v>
      </c>
      <c r="L360" s="148">
        <f t="shared" si="9"/>
        <v>121500</v>
      </c>
      <c r="M360" s="164">
        <v>47250</v>
      </c>
      <c r="N360" s="164">
        <v>33750</v>
      </c>
      <c r="O360" s="164">
        <v>13500</v>
      </c>
      <c r="P360" s="164"/>
      <c r="Q360" s="164">
        <v>27000</v>
      </c>
      <c r="R360" s="165"/>
    </row>
    <row r="361" spans="1:18" ht="81.599999999999994" customHeight="1">
      <c r="A361" s="82" t="s">
        <v>628</v>
      </c>
      <c r="B361" s="40" t="s">
        <v>269</v>
      </c>
      <c r="C361" s="25" t="s">
        <v>270</v>
      </c>
      <c r="D361" s="80" t="s">
        <v>629</v>
      </c>
      <c r="E361" s="40" t="s">
        <v>249</v>
      </c>
      <c r="F361" s="88"/>
      <c r="G361" s="88"/>
      <c r="H361" s="88"/>
      <c r="I361" s="64" t="s">
        <v>640</v>
      </c>
      <c r="J361" s="64"/>
      <c r="K361" s="64" t="s">
        <v>641</v>
      </c>
      <c r="L361" s="148">
        <f t="shared" si="9"/>
        <v>12000</v>
      </c>
      <c r="M361" s="164">
        <v>4500</v>
      </c>
      <c r="N361" s="164">
        <v>7500</v>
      </c>
      <c r="O361" s="164">
        <v>0</v>
      </c>
      <c r="P361" s="164"/>
      <c r="Q361" s="164">
        <v>0</v>
      </c>
      <c r="R361" s="165"/>
    </row>
    <row r="362" spans="1:18" ht="81.599999999999994" customHeight="1">
      <c r="A362" s="82" t="s">
        <v>628</v>
      </c>
      <c r="B362" s="40" t="s">
        <v>269</v>
      </c>
      <c r="C362" s="25" t="s">
        <v>270</v>
      </c>
      <c r="D362" s="80" t="s">
        <v>629</v>
      </c>
      <c r="E362" s="40" t="s">
        <v>249</v>
      </c>
      <c r="F362" s="88"/>
      <c r="G362" s="88"/>
      <c r="H362" s="88"/>
      <c r="I362" s="64" t="s">
        <v>642</v>
      </c>
      <c r="J362" s="64"/>
      <c r="K362" s="64" t="s">
        <v>643</v>
      </c>
      <c r="L362" s="148">
        <f t="shared" si="9"/>
        <v>9621.36</v>
      </c>
      <c r="M362" s="164">
        <v>0</v>
      </c>
      <c r="N362" s="164">
        <v>9621.36</v>
      </c>
      <c r="O362" s="164">
        <v>0</v>
      </c>
      <c r="P362" s="164"/>
      <c r="Q362" s="164">
        <v>0</v>
      </c>
      <c r="R362" s="165"/>
    </row>
    <row r="363" spans="1:18" ht="81.599999999999994" customHeight="1">
      <c r="A363" s="82" t="s">
        <v>628</v>
      </c>
      <c r="B363" s="40" t="s">
        <v>269</v>
      </c>
      <c r="C363" s="25" t="s">
        <v>270</v>
      </c>
      <c r="D363" s="80" t="s">
        <v>629</v>
      </c>
      <c r="E363" s="40" t="s">
        <v>249</v>
      </c>
      <c r="F363" s="88"/>
      <c r="G363" s="88"/>
      <c r="H363" s="88"/>
      <c r="I363" s="64" t="s">
        <v>644</v>
      </c>
      <c r="J363" s="64"/>
      <c r="K363" s="64" t="s">
        <v>645</v>
      </c>
      <c r="L363" s="148">
        <f t="shared" si="9"/>
        <v>18090</v>
      </c>
      <c r="M363" s="164">
        <v>8844</v>
      </c>
      <c r="N363" s="164">
        <v>6030</v>
      </c>
      <c r="O363" s="164">
        <v>201</v>
      </c>
      <c r="P363" s="164"/>
      <c r="Q363" s="164">
        <v>3015</v>
      </c>
      <c r="R363" s="165"/>
    </row>
    <row r="364" spans="1:18" ht="81.599999999999994" customHeight="1">
      <c r="A364" s="82" t="s">
        <v>628</v>
      </c>
      <c r="B364" s="40" t="s">
        <v>269</v>
      </c>
      <c r="C364" s="25" t="s">
        <v>270</v>
      </c>
      <c r="D364" s="80" t="s">
        <v>629</v>
      </c>
      <c r="E364" s="40" t="s">
        <v>249</v>
      </c>
      <c r="F364" s="88"/>
      <c r="G364" s="88"/>
      <c r="H364" s="88"/>
      <c r="I364" s="64" t="s">
        <v>644</v>
      </c>
      <c r="J364" s="64"/>
      <c r="K364" s="64" t="s">
        <v>645</v>
      </c>
      <c r="L364" s="148">
        <f t="shared" si="9"/>
        <v>4170</v>
      </c>
      <c r="M364" s="164">
        <v>2502</v>
      </c>
      <c r="N364" s="164">
        <v>1251</v>
      </c>
      <c r="O364" s="164">
        <v>0</v>
      </c>
      <c r="P364" s="164"/>
      <c r="Q364" s="164">
        <v>416.99999999999994</v>
      </c>
      <c r="R364" s="165"/>
    </row>
    <row r="365" spans="1:18" ht="81.599999999999994" customHeight="1">
      <c r="A365" s="82" t="s">
        <v>628</v>
      </c>
      <c r="B365" s="40" t="s">
        <v>269</v>
      </c>
      <c r="C365" s="25" t="s">
        <v>270</v>
      </c>
      <c r="D365" s="80" t="s">
        <v>629</v>
      </c>
      <c r="E365" s="40" t="s">
        <v>249</v>
      </c>
      <c r="F365" s="88"/>
      <c r="G365" s="88"/>
      <c r="H365" s="88"/>
      <c r="I365" s="64" t="s">
        <v>630</v>
      </c>
      <c r="J365" s="64"/>
      <c r="K365" s="64" t="s">
        <v>631</v>
      </c>
      <c r="L365" s="148">
        <f t="shared" si="9"/>
        <v>19119.599999999999</v>
      </c>
      <c r="M365" s="164">
        <v>7896</v>
      </c>
      <c r="N365" s="164">
        <v>8460</v>
      </c>
      <c r="O365" s="164">
        <v>1692</v>
      </c>
      <c r="P365" s="164"/>
      <c r="Q365" s="164">
        <v>1071.5999999999999</v>
      </c>
      <c r="R365" s="165"/>
    </row>
    <row r="366" spans="1:18" ht="81.599999999999994" customHeight="1">
      <c r="A366" s="82" t="s">
        <v>628</v>
      </c>
      <c r="B366" s="40" t="s">
        <v>269</v>
      </c>
      <c r="C366" s="25" t="s">
        <v>270</v>
      </c>
      <c r="D366" s="80" t="s">
        <v>629</v>
      </c>
      <c r="E366" s="40" t="s">
        <v>249</v>
      </c>
      <c r="F366" s="88"/>
      <c r="G366" s="88"/>
      <c r="H366" s="88"/>
      <c r="I366" s="64" t="s">
        <v>630</v>
      </c>
      <c r="J366" s="64"/>
      <c r="K366" s="64" t="s">
        <v>631</v>
      </c>
      <c r="L366" s="148">
        <f t="shared" si="9"/>
        <v>3214.8</v>
      </c>
      <c r="M366" s="164">
        <v>1128</v>
      </c>
      <c r="N366" s="164">
        <v>1692</v>
      </c>
      <c r="O366" s="164">
        <v>338.4</v>
      </c>
      <c r="P366" s="164"/>
      <c r="Q366" s="164">
        <v>56.4</v>
      </c>
      <c r="R366" s="165"/>
    </row>
    <row r="367" spans="1:18" ht="81.599999999999994" customHeight="1">
      <c r="A367" s="82" t="s">
        <v>628</v>
      </c>
      <c r="B367" s="40" t="s">
        <v>269</v>
      </c>
      <c r="C367" s="25" t="s">
        <v>270</v>
      </c>
      <c r="D367" s="80" t="s">
        <v>629</v>
      </c>
      <c r="E367" s="40" t="s">
        <v>249</v>
      </c>
      <c r="F367" s="88"/>
      <c r="G367" s="88"/>
      <c r="H367" s="88"/>
      <c r="I367" s="64" t="s">
        <v>630</v>
      </c>
      <c r="J367" s="64"/>
      <c r="K367" s="64" t="s">
        <v>631</v>
      </c>
      <c r="L367" s="148">
        <f t="shared" si="9"/>
        <v>27805.5</v>
      </c>
      <c r="M367" s="164">
        <v>20040</v>
      </c>
      <c r="N367" s="164">
        <v>501.00000000000006</v>
      </c>
      <c r="O367" s="164">
        <v>1002.0000000000001</v>
      </c>
      <c r="P367" s="164"/>
      <c r="Q367" s="164">
        <v>6262.5</v>
      </c>
      <c r="R367" s="165"/>
    </row>
    <row r="368" spans="1:18" ht="81.599999999999994" customHeight="1">
      <c r="A368" s="82" t="s">
        <v>628</v>
      </c>
      <c r="B368" s="40" t="s">
        <v>269</v>
      </c>
      <c r="C368" s="25" t="s">
        <v>270</v>
      </c>
      <c r="D368" s="80" t="s">
        <v>629</v>
      </c>
      <c r="E368" s="40" t="s">
        <v>249</v>
      </c>
      <c r="F368" s="88"/>
      <c r="G368" s="88"/>
      <c r="H368" s="88"/>
      <c r="I368" s="64" t="s">
        <v>646</v>
      </c>
      <c r="J368" s="64"/>
      <c r="K368" s="64" t="s">
        <v>647</v>
      </c>
      <c r="L368" s="148">
        <f t="shared" si="9"/>
        <v>18360</v>
      </c>
      <c r="M368" s="164">
        <v>8100</v>
      </c>
      <c r="N368" s="164">
        <v>2700</v>
      </c>
      <c r="O368" s="164">
        <v>0</v>
      </c>
      <c r="P368" s="164"/>
      <c r="Q368" s="164">
        <v>7560</v>
      </c>
      <c r="R368" s="165"/>
    </row>
    <row r="369" spans="1:18" ht="81.599999999999994" customHeight="1">
      <c r="A369" s="82" t="s">
        <v>628</v>
      </c>
      <c r="B369" s="40" t="s">
        <v>269</v>
      </c>
      <c r="C369" s="25" t="s">
        <v>270</v>
      </c>
      <c r="D369" s="80" t="s">
        <v>629</v>
      </c>
      <c r="E369" s="40" t="s">
        <v>249</v>
      </c>
      <c r="F369" s="88"/>
      <c r="G369" s="88"/>
      <c r="H369" s="88"/>
      <c r="I369" s="64" t="s">
        <v>648</v>
      </c>
      <c r="J369" s="64"/>
      <c r="K369" s="64" t="s">
        <v>649</v>
      </c>
      <c r="L369" s="148">
        <f t="shared" si="9"/>
        <v>7755</v>
      </c>
      <c r="M369" s="164">
        <v>1410</v>
      </c>
      <c r="N369" s="164">
        <v>2820</v>
      </c>
      <c r="O369" s="164">
        <v>0</v>
      </c>
      <c r="P369" s="164"/>
      <c r="Q369" s="164">
        <v>3525</v>
      </c>
      <c r="R369" s="165"/>
    </row>
    <row r="370" spans="1:18" ht="81.599999999999994" customHeight="1">
      <c r="A370" s="82" t="s">
        <v>628</v>
      </c>
      <c r="B370" s="40" t="s">
        <v>269</v>
      </c>
      <c r="C370" s="25" t="s">
        <v>270</v>
      </c>
      <c r="D370" s="80" t="s">
        <v>629</v>
      </c>
      <c r="E370" s="40" t="s">
        <v>249</v>
      </c>
      <c r="F370" s="88"/>
      <c r="G370" s="88"/>
      <c r="H370" s="88"/>
      <c r="I370" s="64" t="s">
        <v>646</v>
      </c>
      <c r="J370" s="64"/>
      <c r="K370" s="64" t="s">
        <v>647</v>
      </c>
      <c r="L370" s="148">
        <f t="shared" si="9"/>
        <v>101430</v>
      </c>
      <c r="M370" s="164">
        <v>51750</v>
      </c>
      <c r="N370" s="164">
        <v>34500</v>
      </c>
      <c r="O370" s="164">
        <v>1380</v>
      </c>
      <c r="P370" s="164"/>
      <c r="Q370" s="164">
        <v>13800</v>
      </c>
      <c r="R370" s="165"/>
    </row>
    <row r="371" spans="1:18" ht="81.599999999999994" customHeight="1">
      <c r="A371" s="82" t="s">
        <v>628</v>
      </c>
      <c r="B371" s="40" t="s">
        <v>269</v>
      </c>
      <c r="C371" s="25" t="s">
        <v>270</v>
      </c>
      <c r="D371" s="80" t="s">
        <v>629</v>
      </c>
      <c r="E371" s="40" t="s">
        <v>249</v>
      </c>
      <c r="F371" s="88"/>
      <c r="G371" s="88"/>
      <c r="H371" s="88"/>
      <c r="I371" s="64" t="s">
        <v>638</v>
      </c>
      <c r="J371" s="64"/>
      <c r="K371" s="64" t="s">
        <v>639</v>
      </c>
      <c r="L371" s="148">
        <f t="shared" si="9"/>
        <v>5040</v>
      </c>
      <c r="M371" s="164">
        <v>0</v>
      </c>
      <c r="N371" s="164">
        <v>0</v>
      </c>
      <c r="O371" s="164">
        <v>1440</v>
      </c>
      <c r="P371" s="164"/>
      <c r="Q371" s="164">
        <v>3600</v>
      </c>
      <c r="R371" s="165"/>
    </row>
    <row r="372" spans="1:18" ht="81.599999999999994" customHeight="1">
      <c r="A372" s="82" t="s">
        <v>628</v>
      </c>
      <c r="B372" s="40" t="s">
        <v>269</v>
      </c>
      <c r="C372" s="25" t="s">
        <v>270</v>
      </c>
      <c r="D372" s="80" t="s">
        <v>629</v>
      </c>
      <c r="E372" s="40" t="s">
        <v>249</v>
      </c>
      <c r="F372" s="88"/>
      <c r="G372" s="88"/>
      <c r="H372" s="88"/>
      <c r="I372" s="64" t="s">
        <v>650</v>
      </c>
      <c r="J372" s="64"/>
      <c r="K372" s="64" t="s">
        <v>651</v>
      </c>
      <c r="L372" s="148">
        <f t="shared" si="9"/>
        <v>12870</v>
      </c>
      <c r="M372" s="164">
        <v>0</v>
      </c>
      <c r="N372" s="164">
        <v>12870</v>
      </c>
      <c r="O372" s="164">
        <v>0</v>
      </c>
      <c r="P372" s="164"/>
      <c r="Q372" s="164">
        <v>0</v>
      </c>
      <c r="R372" s="165"/>
    </row>
    <row r="373" spans="1:18" ht="81.599999999999994" customHeight="1">
      <c r="A373" s="82" t="s">
        <v>628</v>
      </c>
      <c r="B373" s="40" t="s">
        <v>269</v>
      </c>
      <c r="C373" s="25" t="s">
        <v>270</v>
      </c>
      <c r="D373" s="80" t="s">
        <v>629</v>
      </c>
      <c r="E373" s="40" t="s">
        <v>249</v>
      </c>
      <c r="F373" s="88"/>
      <c r="G373" s="88"/>
      <c r="H373" s="88"/>
      <c r="I373" s="64" t="s">
        <v>652</v>
      </c>
      <c r="J373" s="64"/>
      <c r="K373" s="64" t="s">
        <v>653</v>
      </c>
      <c r="L373" s="148">
        <f t="shared" si="9"/>
        <v>37537.5</v>
      </c>
      <c r="M373" s="164">
        <v>23100</v>
      </c>
      <c r="N373" s="164">
        <v>5197.5</v>
      </c>
      <c r="O373" s="164">
        <v>1155</v>
      </c>
      <c r="P373" s="164"/>
      <c r="Q373" s="164">
        <v>8085</v>
      </c>
      <c r="R373" s="165"/>
    </row>
    <row r="374" spans="1:18" ht="81.599999999999994" customHeight="1">
      <c r="A374" s="82" t="s">
        <v>628</v>
      </c>
      <c r="B374" s="40" t="s">
        <v>269</v>
      </c>
      <c r="C374" s="25" t="s">
        <v>270</v>
      </c>
      <c r="D374" s="80" t="s">
        <v>629</v>
      </c>
      <c r="E374" s="40" t="s">
        <v>249</v>
      </c>
      <c r="F374" s="88"/>
      <c r="G374" s="88"/>
      <c r="H374" s="88"/>
      <c r="I374" s="64" t="s">
        <v>646</v>
      </c>
      <c r="J374" s="64"/>
      <c r="K374" s="64" t="s">
        <v>647</v>
      </c>
      <c r="L374" s="148">
        <f t="shared" si="9"/>
        <v>109350</v>
      </c>
      <c r="M374" s="164">
        <v>81000</v>
      </c>
      <c r="N374" s="164">
        <v>20250</v>
      </c>
      <c r="O374" s="164">
        <v>8100</v>
      </c>
      <c r="P374" s="164"/>
      <c r="Q374" s="164">
        <v>0</v>
      </c>
      <c r="R374" s="165"/>
    </row>
    <row r="375" spans="1:18" ht="81.599999999999994" customHeight="1">
      <c r="A375" s="82" t="s">
        <v>628</v>
      </c>
      <c r="B375" s="40" t="s">
        <v>269</v>
      </c>
      <c r="C375" s="25" t="s">
        <v>270</v>
      </c>
      <c r="D375" s="80" t="s">
        <v>629</v>
      </c>
      <c r="E375" s="40" t="s">
        <v>249</v>
      </c>
      <c r="F375" s="88"/>
      <c r="G375" s="88"/>
      <c r="H375" s="88"/>
      <c r="I375" s="64" t="s">
        <v>638</v>
      </c>
      <c r="J375" s="64"/>
      <c r="K375" s="64" t="s">
        <v>639</v>
      </c>
      <c r="L375" s="148">
        <f t="shared" si="9"/>
        <v>11970</v>
      </c>
      <c r="M375" s="164">
        <v>1890</v>
      </c>
      <c r="N375" s="164">
        <v>8820</v>
      </c>
      <c r="O375" s="164">
        <v>1260</v>
      </c>
      <c r="P375" s="164"/>
      <c r="Q375" s="164">
        <v>0</v>
      </c>
      <c r="R375" s="165"/>
    </row>
    <row r="376" spans="1:18" ht="81.599999999999994" customHeight="1">
      <c r="A376" s="82" t="s">
        <v>654</v>
      </c>
      <c r="B376" s="40" t="s">
        <v>269</v>
      </c>
      <c r="C376" s="25" t="s">
        <v>270</v>
      </c>
      <c r="D376" s="80" t="s">
        <v>655</v>
      </c>
      <c r="E376" s="40" t="s">
        <v>249</v>
      </c>
      <c r="F376" s="64"/>
      <c r="G376" s="64"/>
      <c r="H376" s="64"/>
      <c r="I376" s="64" t="s">
        <v>642</v>
      </c>
      <c r="J376" s="115"/>
      <c r="K376" s="64" t="s">
        <v>643</v>
      </c>
      <c r="L376" s="148">
        <f t="shared" si="9"/>
        <v>34177.5</v>
      </c>
      <c r="M376" s="164">
        <v>19110</v>
      </c>
      <c r="N376" s="164">
        <v>13965.000000000002</v>
      </c>
      <c r="O376" s="164"/>
      <c r="P376" s="164"/>
      <c r="Q376" s="164">
        <v>1102.5</v>
      </c>
      <c r="R376" s="146"/>
    </row>
    <row r="377" spans="1:18" ht="81.599999999999994" customHeight="1">
      <c r="A377" s="82" t="s">
        <v>654</v>
      </c>
      <c r="B377" s="40" t="s">
        <v>269</v>
      </c>
      <c r="C377" s="25" t="s">
        <v>270</v>
      </c>
      <c r="D377" s="80" t="s">
        <v>655</v>
      </c>
      <c r="E377" s="40" t="s">
        <v>249</v>
      </c>
      <c r="F377" s="64"/>
      <c r="G377" s="64"/>
      <c r="H377" s="64"/>
      <c r="I377" s="64" t="s">
        <v>656</v>
      </c>
      <c r="J377" s="115"/>
      <c r="K377" s="64" t="s">
        <v>657</v>
      </c>
      <c r="L377" s="148">
        <f t="shared" si="9"/>
        <v>44856</v>
      </c>
      <c r="M377" s="164">
        <v>20880</v>
      </c>
      <c r="N377" s="164">
        <v>9576</v>
      </c>
      <c r="O377" s="164"/>
      <c r="P377" s="164"/>
      <c r="Q377" s="164">
        <v>14400</v>
      </c>
      <c r="R377" s="146"/>
    </row>
    <row r="378" spans="1:18" ht="81.599999999999994" customHeight="1">
      <c r="A378" s="82" t="s">
        <v>654</v>
      </c>
      <c r="B378" s="40" t="s">
        <v>269</v>
      </c>
      <c r="C378" s="25" t="s">
        <v>270</v>
      </c>
      <c r="D378" s="80" t="s">
        <v>655</v>
      </c>
      <c r="E378" s="40" t="s">
        <v>249</v>
      </c>
      <c r="F378" s="64"/>
      <c r="G378" s="64"/>
      <c r="H378" s="64"/>
      <c r="I378" s="64" t="s">
        <v>658</v>
      </c>
      <c r="J378" s="115"/>
      <c r="K378" s="64" t="s">
        <v>659</v>
      </c>
      <c r="L378" s="148">
        <f t="shared" si="9"/>
        <v>16976.400000000001</v>
      </c>
      <c r="M378" s="164">
        <v>6909</v>
      </c>
      <c r="N378" s="164">
        <v>9870</v>
      </c>
      <c r="O378" s="164"/>
      <c r="P378" s="164"/>
      <c r="Q378" s="164">
        <v>197.4</v>
      </c>
      <c r="R378" s="146"/>
    </row>
    <row r="379" spans="1:18" ht="81.599999999999994" customHeight="1">
      <c r="A379" s="82" t="s">
        <v>654</v>
      </c>
      <c r="B379" s="40" t="s">
        <v>269</v>
      </c>
      <c r="C379" s="25" t="s">
        <v>270</v>
      </c>
      <c r="D379" s="80" t="s">
        <v>655</v>
      </c>
      <c r="E379" s="40" t="s">
        <v>249</v>
      </c>
      <c r="F379" s="64"/>
      <c r="G379" s="64"/>
      <c r="H379" s="64"/>
      <c r="I379" s="116" t="s">
        <v>660</v>
      </c>
      <c r="J379" s="115"/>
      <c r="K379" s="64">
        <v>6209390969</v>
      </c>
      <c r="L379" s="148">
        <f t="shared" si="9"/>
        <v>228987</v>
      </c>
      <c r="M379" s="164">
        <v>106920</v>
      </c>
      <c r="N379" s="164">
        <v>106920</v>
      </c>
      <c r="O379" s="164"/>
      <c r="P379" s="164"/>
      <c r="Q379" s="164">
        <v>15147</v>
      </c>
      <c r="R379" s="146"/>
    </row>
    <row r="380" spans="1:18" ht="81.599999999999994" customHeight="1">
      <c r="A380" s="82" t="s">
        <v>654</v>
      </c>
      <c r="B380" s="40" t="s">
        <v>269</v>
      </c>
      <c r="C380" s="25" t="s">
        <v>270</v>
      </c>
      <c r="D380" s="80" t="s">
        <v>655</v>
      </c>
      <c r="E380" s="40" t="s">
        <v>249</v>
      </c>
      <c r="F380" s="64"/>
      <c r="G380" s="64"/>
      <c r="H380" s="64"/>
      <c r="I380" s="116" t="s">
        <v>660</v>
      </c>
      <c r="J380" s="115"/>
      <c r="K380" s="64">
        <v>6209390969</v>
      </c>
      <c r="L380" s="148">
        <f t="shared" si="9"/>
        <v>23010</v>
      </c>
      <c r="M380" s="164">
        <v>2925</v>
      </c>
      <c r="N380" s="164">
        <v>19500</v>
      </c>
      <c r="O380" s="164"/>
      <c r="P380" s="164"/>
      <c r="Q380" s="164">
        <v>585</v>
      </c>
      <c r="R380" s="146"/>
    </row>
    <row r="381" spans="1:18" ht="81.599999999999994" customHeight="1">
      <c r="A381" s="82" t="s">
        <v>654</v>
      </c>
      <c r="B381" s="40" t="s">
        <v>269</v>
      </c>
      <c r="C381" s="25" t="s">
        <v>270</v>
      </c>
      <c r="D381" s="80" t="s">
        <v>655</v>
      </c>
      <c r="E381" s="40" t="s">
        <v>249</v>
      </c>
      <c r="F381" s="64"/>
      <c r="G381" s="64"/>
      <c r="H381" s="64"/>
      <c r="I381" s="116" t="s">
        <v>661</v>
      </c>
      <c r="J381" s="115"/>
      <c r="K381" s="64" t="s">
        <v>662</v>
      </c>
      <c r="L381" s="148">
        <f t="shared" si="9"/>
        <v>10810.2</v>
      </c>
      <c r="M381" s="164">
        <v>0</v>
      </c>
      <c r="N381" s="164">
        <v>10810.2</v>
      </c>
      <c r="O381" s="164"/>
      <c r="P381" s="164"/>
      <c r="Q381" s="164">
        <v>0</v>
      </c>
      <c r="R381" s="146"/>
    </row>
    <row r="382" spans="1:18" ht="81.599999999999994" customHeight="1">
      <c r="A382" s="82" t="s">
        <v>654</v>
      </c>
      <c r="B382" s="40" t="s">
        <v>269</v>
      </c>
      <c r="C382" s="25" t="s">
        <v>270</v>
      </c>
      <c r="D382" s="80" t="s">
        <v>655</v>
      </c>
      <c r="E382" s="40" t="s">
        <v>249</v>
      </c>
      <c r="F382" s="64"/>
      <c r="G382" s="64"/>
      <c r="H382" s="64"/>
      <c r="I382" s="64" t="s">
        <v>661</v>
      </c>
      <c r="J382" s="115"/>
      <c r="K382" s="64" t="s">
        <v>662</v>
      </c>
      <c r="L382" s="148">
        <f t="shared" si="9"/>
        <v>44959.199999999997</v>
      </c>
      <c r="M382" s="164">
        <v>28296</v>
      </c>
      <c r="N382" s="164">
        <v>16663.2</v>
      </c>
      <c r="O382" s="164"/>
      <c r="P382" s="164"/>
      <c r="Q382" s="164">
        <v>0</v>
      </c>
      <c r="R382" s="146"/>
    </row>
    <row r="383" spans="1:18" ht="81.599999999999994" customHeight="1">
      <c r="A383" s="82" t="s">
        <v>654</v>
      </c>
      <c r="B383" s="40" t="s">
        <v>269</v>
      </c>
      <c r="C383" s="25" t="s">
        <v>270</v>
      </c>
      <c r="D383" s="80" t="s">
        <v>655</v>
      </c>
      <c r="E383" s="40" t="s">
        <v>249</v>
      </c>
      <c r="F383" s="64"/>
      <c r="G383" s="64"/>
      <c r="H383" s="64"/>
      <c r="I383" s="64" t="s">
        <v>663</v>
      </c>
      <c r="J383" s="115"/>
      <c r="K383" s="64" t="s">
        <v>639</v>
      </c>
      <c r="L383" s="148">
        <f t="shared" si="9"/>
        <v>11970</v>
      </c>
      <c r="M383" s="164">
        <v>7770.0000000000009</v>
      </c>
      <c r="N383" s="164">
        <v>4200</v>
      </c>
      <c r="O383" s="164"/>
      <c r="P383" s="164"/>
      <c r="Q383" s="164">
        <v>0</v>
      </c>
      <c r="R383" s="146"/>
    </row>
    <row r="384" spans="1:18" ht="81.599999999999994" customHeight="1">
      <c r="A384" s="82" t="s">
        <v>654</v>
      </c>
      <c r="B384" s="40" t="s">
        <v>269</v>
      </c>
      <c r="C384" s="25" t="s">
        <v>270</v>
      </c>
      <c r="D384" s="80" t="s">
        <v>655</v>
      </c>
      <c r="E384" s="40" t="s">
        <v>249</v>
      </c>
      <c r="F384" s="64"/>
      <c r="G384" s="64"/>
      <c r="H384" s="64"/>
      <c r="I384" s="64" t="s">
        <v>663</v>
      </c>
      <c r="J384" s="115"/>
      <c r="K384" s="64" t="s">
        <v>639</v>
      </c>
      <c r="L384" s="148">
        <f t="shared" si="9"/>
        <v>6300</v>
      </c>
      <c r="M384" s="164">
        <v>4200</v>
      </c>
      <c r="N384" s="164">
        <v>2100</v>
      </c>
      <c r="O384" s="164"/>
      <c r="P384" s="164"/>
      <c r="Q384" s="164">
        <v>0</v>
      </c>
      <c r="R384" s="146"/>
    </row>
    <row r="385" spans="1:18" ht="81.599999999999994" customHeight="1">
      <c r="A385" s="82" t="s">
        <v>654</v>
      </c>
      <c r="B385" s="40" t="s">
        <v>269</v>
      </c>
      <c r="C385" s="25" t="s">
        <v>270</v>
      </c>
      <c r="D385" s="80" t="s">
        <v>655</v>
      </c>
      <c r="E385" s="40" t="s">
        <v>249</v>
      </c>
      <c r="F385" s="64"/>
      <c r="G385" s="64"/>
      <c r="H385" s="64"/>
      <c r="I385" s="64" t="s">
        <v>664</v>
      </c>
      <c r="J385" s="115"/>
      <c r="K385" s="64" t="s">
        <v>665</v>
      </c>
      <c r="L385" s="148">
        <f t="shared" si="9"/>
        <v>33488.400000000001</v>
      </c>
      <c r="M385" s="164">
        <v>23364</v>
      </c>
      <c r="N385" s="164">
        <v>9735</v>
      </c>
      <c r="O385" s="164"/>
      <c r="P385" s="164"/>
      <c r="Q385" s="164">
        <v>389.40000000000003</v>
      </c>
      <c r="R385" s="146"/>
    </row>
    <row r="386" spans="1:18" ht="81.599999999999994" customHeight="1">
      <c r="A386" s="82" t="s">
        <v>654</v>
      </c>
      <c r="B386" s="40" t="s">
        <v>269</v>
      </c>
      <c r="C386" s="25" t="s">
        <v>270</v>
      </c>
      <c r="D386" s="80" t="s">
        <v>655</v>
      </c>
      <c r="E386" s="40" t="s">
        <v>249</v>
      </c>
      <c r="F386" s="64"/>
      <c r="G386" s="64"/>
      <c r="H386" s="64"/>
      <c r="I386" s="64" t="s">
        <v>664</v>
      </c>
      <c r="J386" s="115"/>
      <c r="K386" s="64" t="s">
        <v>665</v>
      </c>
      <c r="L386" s="148">
        <f t="shared" si="9"/>
        <v>25410</v>
      </c>
      <c r="M386" s="164">
        <v>11550</v>
      </c>
      <c r="N386" s="164">
        <v>13860</v>
      </c>
      <c r="O386" s="164"/>
      <c r="P386" s="164"/>
      <c r="Q386" s="164">
        <v>0</v>
      </c>
      <c r="R386" s="146"/>
    </row>
    <row r="387" spans="1:18" ht="81.599999999999994" customHeight="1">
      <c r="A387" s="82" t="s">
        <v>654</v>
      </c>
      <c r="B387" s="40" t="s">
        <v>269</v>
      </c>
      <c r="C387" s="25" t="s">
        <v>270</v>
      </c>
      <c r="D387" s="80" t="s">
        <v>655</v>
      </c>
      <c r="E387" s="40" t="s">
        <v>249</v>
      </c>
      <c r="F387" s="64"/>
      <c r="G387" s="64"/>
      <c r="H387" s="64"/>
      <c r="I387" s="64" t="s">
        <v>666</v>
      </c>
      <c r="J387" s="115"/>
      <c r="K387" s="64" t="s">
        <v>667</v>
      </c>
      <c r="L387" s="148">
        <f t="shared" si="9"/>
        <v>9420</v>
      </c>
      <c r="M387" s="164">
        <v>0</v>
      </c>
      <c r="N387" s="164">
        <v>9420</v>
      </c>
      <c r="O387" s="164"/>
      <c r="P387" s="164"/>
      <c r="Q387" s="164">
        <v>0</v>
      </c>
      <c r="R387" s="146"/>
    </row>
    <row r="388" spans="1:18" ht="81.599999999999994" customHeight="1">
      <c r="A388" s="82" t="s">
        <v>654</v>
      </c>
      <c r="B388" s="40" t="s">
        <v>269</v>
      </c>
      <c r="C388" s="25" t="s">
        <v>270</v>
      </c>
      <c r="D388" s="80" t="s">
        <v>655</v>
      </c>
      <c r="E388" s="40" t="s">
        <v>249</v>
      </c>
      <c r="F388" s="64"/>
      <c r="G388" s="64"/>
      <c r="H388" s="64"/>
      <c r="I388" s="64" t="s">
        <v>663</v>
      </c>
      <c r="J388" s="115"/>
      <c r="K388" s="64" t="s">
        <v>639</v>
      </c>
      <c r="L388" s="148">
        <f t="shared" si="9"/>
        <v>29700</v>
      </c>
      <c r="M388" s="164">
        <v>2700</v>
      </c>
      <c r="N388" s="164">
        <v>27000</v>
      </c>
      <c r="O388" s="164"/>
      <c r="P388" s="164"/>
      <c r="Q388" s="164">
        <v>0</v>
      </c>
      <c r="R388" s="146"/>
    </row>
    <row r="389" spans="1:18" ht="81.599999999999994" customHeight="1">
      <c r="A389" s="82" t="s">
        <v>654</v>
      </c>
      <c r="B389" s="40" t="s">
        <v>269</v>
      </c>
      <c r="C389" s="25" t="s">
        <v>270</v>
      </c>
      <c r="D389" s="80" t="s">
        <v>655</v>
      </c>
      <c r="E389" s="40" t="s">
        <v>249</v>
      </c>
      <c r="F389" s="64"/>
      <c r="G389" s="64"/>
      <c r="H389" s="64"/>
      <c r="I389" s="64" t="s">
        <v>663</v>
      </c>
      <c r="J389" s="115"/>
      <c r="K389" s="64" t="s">
        <v>639</v>
      </c>
      <c r="L389" s="148">
        <f t="shared" si="9"/>
        <v>27213</v>
      </c>
      <c r="M389" s="164">
        <v>5790</v>
      </c>
      <c r="N389" s="164">
        <v>17370</v>
      </c>
      <c r="O389" s="164"/>
      <c r="P389" s="164"/>
      <c r="Q389" s="164">
        <v>4053</v>
      </c>
      <c r="R389" s="146"/>
    </row>
    <row r="390" spans="1:18" ht="81.599999999999994" customHeight="1">
      <c r="A390" s="82" t="s">
        <v>654</v>
      </c>
      <c r="B390" s="40" t="s">
        <v>269</v>
      </c>
      <c r="C390" s="25" t="s">
        <v>270</v>
      </c>
      <c r="D390" s="80" t="s">
        <v>655</v>
      </c>
      <c r="E390" s="40" t="s">
        <v>249</v>
      </c>
      <c r="F390" s="64"/>
      <c r="G390" s="64"/>
      <c r="H390" s="64"/>
      <c r="I390" s="64" t="s">
        <v>663</v>
      </c>
      <c r="J390" s="115"/>
      <c r="K390" s="64" t="s">
        <v>639</v>
      </c>
      <c r="L390" s="148">
        <f t="shared" si="9"/>
        <v>1368</v>
      </c>
      <c r="M390" s="164">
        <v>1140</v>
      </c>
      <c r="N390" s="164">
        <v>228</v>
      </c>
      <c r="O390" s="164"/>
      <c r="P390" s="164"/>
      <c r="Q390" s="164">
        <v>0</v>
      </c>
      <c r="R390" s="146"/>
    </row>
    <row r="391" spans="1:18" ht="81.599999999999994" customHeight="1">
      <c r="A391" s="82" t="s">
        <v>654</v>
      </c>
      <c r="B391" s="40" t="s">
        <v>269</v>
      </c>
      <c r="C391" s="25" t="s">
        <v>270</v>
      </c>
      <c r="D391" s="80" t="s">
        <v>655</v>
      </c>
      <c r="E391" s="40" t="s">
        <v>249</v>
      </c>
      <c r="F391" s="64"/>
      <c r="G391" s="64"/>
      <c r="H391" s="64"/>
      <c r="I391" s="64" t="s">
        <v>663</v>
      </c>
      <c r="J391" s="115"/>
      <c r="K391" s="64" t="s">
        <v>639</v>
      </c>
      <c r="L391" s="148">
        <f t="shared" si="9"/>
        <v>21945.599999999999</v>
      </c>
      <c r="M391" s="164">
        <v>11430</v>
      </c>
      <c r="N391" s="164">
        <v>9525</v>
      </c>
      <c r="O391" s="164"/>
      <c r="P391" s="164"/>
      <c r="Q391" s="164">
        <v>990.59999999999991</v>
      </c>
      <c r="R391" s="146"/>
    </row>
    <row r="392" spans="1:18" ht="81.599999999999994" customHeight="1">
      <c r="A392" s="82" t="s">
        <v>654</v>
      </c>
      <c r="B392" s="40" t="s">
        <v>269</v>
      </c>
      <c r="C392" s="25" t="s">
        <v>270</v>
      </c>
      <c r="D392" s="80" t="s">
        <v>655</v>
      </c>
      <c r="E392" s="40" t="s">
        <v>249</v>
      </c>
      <c r="F392" s="64"/>
      <c r="G392" s="64"/>
      <c r="H392" s="64"/>
      <c r="I392" s="64" t="s">
        <v>663</v>
      </c>
      <c r="J392" s="115"/>
      <c r="K392" s="64" t="s">
        <v>639</v>
      </c>
      <c r="L392" s="148">
        <f t="shared" si="9"/>
        <v>16530</v>
      </c>
      <c r="M392" s="164">
        <v>10830</v>
      </c>
      <c r="N392" s="164">
        <v>5700</v>
      </c>
      <c r="O392" s="164"/>
      <c r="P392" s="164"/>
      <c r="Q392" s="164">
        <v>0</v>
      </c>
      <c r="R392" s="146"/>
    </row>
    <row r="393" spans="1:18" ht="81.599999999999994" customHeight="1">
      <c r="A393" s="82" t="s">
        <v>654</v>
      </c>
      <c r="B393" s="40" t="s">
        <v>269</v>
      </c>
      <c r="C393" s="25" t="s">
        <v>270</v>
      </c>
      <c r="D393" s="80" t="s">
        <v>655</v>
      </c>
      <c r="E393" s="40" t="s">
        <v>249</v>
      </c>
      <c r="F393" s="64"/>
      <c r="G393" s="64"/>
      <c r="H393" s="64"/>
      <c r="I393" s="64" t="s">
        <v>425</v>
      </c>
      <c r="J393" s="115"/>
      <c r="K393" s="64" t="s">
        <v>668</v>
      </c>
      <c r="L393" s="148">
        <f t="shared" si="9"/>
        <v>7383</v>
      </c>
      <c r="M393" s="164">
        <v>4830</v>
      </c>
      <c r="N393" s="164">
        <v>2070</v>
      </c>
      <c r="O393" s="164"/>
      <c r="P393" s="164"/>
      <c r="Q393" s="164">
        <v>483</v>
      </c>
      <c r="R393" s="146"/>
    </row>
    <row r="394" spans="1:18" ht="81.599999999999994" customHeight="1">
      <c r="A394" s="82" t="s">
        <v>654</v>
      </c>
      <c r="B394" s="40" t="s">
        <v>269</v>
      </c>
      <c r="C394" s="25" t="s">
        <v>270</v>
      </c>
      <c r="D394" s="80" t="s">
        <v>655</v>
      </c>
      <c r="E394" s="40" t="s">
        <v>249</v>
      </c>
      <c r="F394" s="64"/>
      <c r="G394" s="64"/>
      <c r="H394" s="64"/>
      <c r="I394" s="64" t="s">
        <v>669</v>
      </c>
      <c r="J394" s="115"/>
      <c r="K394" s="64" t="s">
        <v>670</v>
      </c>
      <c r="L394" s="148">
        <f t="shared" si="9"/>
        <v>9360</v>
      </c>
      <c r="M394" s="164">
        <v>0</v>
      </c>
      <c r="N394" s="164">
        <v>9360</v>
      </c>
      <c r="O394" s="164"/>
      <c r="P394" s="164"/>
      <c r="Q394" s="164">
        <v>0</v>
      </c>
      <c r="R394" s="146"/>
    </row>
    <row r="395" spans="1:18" ht="81.599999999999994" customHeight="1">
      <c r="A395" s="82" t="s">
        <v>654</v>
      </c>
      <c r="B395" s="40" t="s">
        <v>269</v>
      </c>
      <c r="C395" s="25" t="s">
        <v>270</v>
      </c>
      <c r="D395" s="80" t="s">
        <v>655</v>
      </c>
      <c r="E395" s="40" t="s">
        <v>249</v>
      </c>
      <c r="F395" s="64"/>
      <c r="G395" s="64"/>
      <c r="H395" s="64"/>
      <c r="I395" s="64" t="s">
        <v>669</v>
      </c>
      <c r="J395" s="115"/>
      <c r="K395" s="64" t="s">
        <v>670</v>
      </c>
      <c r="L395" s="148">
        <f t="shared" si="9"/>
        <v>3120</v>
      </c>
      <c r="M395" s="164">
        <v>0</v>
      </c>
      <c r="N395" s="164">
        <v>3120</v>
      </c>
      <c r="O395" s="164"/>
      <c r="P395" s="164"/>
      <c r="Q395" s="164">
        <v>0</v>
      </c>
      <c r="R395" s="146"/>
    </row>
    <row r="396" spans="1:18" ht="81.599999999999994" customHeight="1">
      <c r="A396" s="82" t="s">
        <v>654</v>
      </c>
      <c r="B396" s="40" t="s">
        <v>269</v>
      </c>
      <c r="C396" s="25" t="s">
        <v>270</v>
      </c>
      <c r="D396" s="80" t="s">
        <v>655</v>
      </c>
      <c r="E396" s="40" t="s">
        <v>249</v>
      </c>
      <c r="F396" s="64"/>
      <c r="G396" s="64"/>
      <c r="H396" s="64"/>
      <c r="I396" s="64" t="s">
        <v>663</v>
      </c>
      <c r="J396" s="115"/>
      <c r="K396" s="64" t="s">
        <v>639</v>
      </c>
      <c r="L396" s="148">
        <f t="shared" si="9"/>
        <v>36650.699999999997</v>
      </c>
      <c r="M396" s="164">
        <v>28950</v>
      </c>
      <c r="N396" s="164">
        <v>6948</v>
      </c>
      <c r="O396" s="164"/>
      <c r="P396" s="164"/>
      <c r="Q396" s="164">
        <v>752.7</v>
      </c>
      <c r="R396" s="146"/>
    </row>
    <row r="397" spans="1:18" ht="81.599999999999994" customHeight="1">
      <c r="A397" s="82" t="s">
        <v>654</v>
      </c>
      <c r="B397" s="40" t="s">
        <v>269</v>
      </c>
      <c r="C397" s="25" t="s">
        <v>270</v>
      </c>
      <c r="D397" s="80" t="s">
        <v>655</v>
      </c>
      <c r="E397" s="40" t="s">
        <v>249</v>
      </c>
      <c r="F397" s="64"/>
      <c r="G397" s="64"/>
      <c r="H397" s="64"/>
      <c r="I397" s="64" t="s">
        <v>425</v>
      </c>
      <c r="J397" s="115"/>
      <c r="K397" s="64" t="s">
        <v>668</v>
      </c>
      <c r="L397" s="148">
        <f t="shared" si="9"/>
        <v>17280</v>
      </c>
      <c r="M397" s="164">
        <v>16200</v>
      </c>
      <c r="N397" s="164">
        <v>1080</v>
      </c>
      <c r="O397" s="164"/>
      <c r="P397" s="164"/>
      <c r="Q397" s="164">
        <v>0</v>
      </c>
      <c r="R397" s="146"/>
    </row>
    <row r="398" spans="1:18" ht="81.599999999999994" customHeight="1">
      <c r="A398" s="82" t="s">
        <v>654</v>
      </c>
      <c r="B398" s="40" t="s">
        <v>269</v>
      </c>
      <c r="C398" s="25" t="s">
        <v>270</v>
      </c>
      <c r="D398" s="80" t="s">
        <v>655</v>
      </c>
      <c r="E398" s="40" t="s">
        <v>249</v>
      </c>
      <c r="F398" s="64"/>
      <c r="G398" s="64"/>
      <c r="H398" s="64"/>
      <c r="I398" s="64" t="s">
        <v>425</v>
      </c>
      <c r="J398" s="115"/>
      <c r="K398" s="64" t="s">
        <v>668</v>
      </c>
      <c r="L398" s="148">
        <f t="shared" si="9"/>
        <v>11550</v>
      </c>
      <c r="M398" s="164">
        <v>3300</v>
      </c>
      <c r="N398" s="164">
        <v>8250</v>
      </c>
      <c r="O398" s="164"/>
      <c r="P398" s="164"/>
      <c r="Q398" s="164">
        <v>0</v>
      </c>
      <c r="R398" s="146"/>
    </row>
    <row r="399" spans="1:18" ht="81.599999999999994" customHeight="1">
      <c r="A399" s="82" t="s">
        <v>654</v>
      </c>
      <c r="B399" s="40" t="s">
        <v>269</v>
      </c>
      <c r="C399" s="25" t="s">
        <v>270</v>
      </c>
      <c r="D399" s="80" t="s">
        <v>655</v>
      </c>
      <c r="E399" s="40" t="s">
        <v>249</v>
      </c>
      <c r="F399" s="64"/>
      <c r="G399" s="64"/>
      <c r="H399" s="64"/>
      <c r="I399" s="64" t="s">
        <v>425</v>
      </c>
      <c r="J399" s="115"/>
      <c r="K399" s="64" t="s">
        <v>668</v>
      </c>
      <c r="L399" s="148">
        <f t="shared" si="9"/>
        <v>8250</v>
      </c>
      <c r="M399" s="164">
        <v>0</v>
      </c>
      <c r="N399" s="164">
        <v>8250</v>
      </c>
      <c r="O399" s="164"/>
      <c r="P399" s="164"/>
      <c r="Q399" s="164">
        <v>0</v>
      </c>
      <c r="R399" s="146"/>
    </row>
    <row r="400" spans="1:18" ht="81.599999999999994" customHeight="1">
      <c r="A400" s="82" t="s">
        <v>654</v>
      </c>
      <c r="B400" s="40" t="s">
        <v>269</v>
      </c>
      <c r="C400" s="25" t="s">
        <v>270</v>
      </c>
      <c r="D400" s="80" t="s">
        <v>655</v>
      </c>
      <c r="E400" s="40" t="s">
        <v>249</v>
      </c>
      <c r="F400" s="64"/>
      <c r="G400" s="64"/>
      <c r="H400" s="64"/>
      <c r="I400" s="64" t="s">
        <v>663</v>
      </c>
      <c r="J400" s="115"/>
      <c r="K400" s="64" t="s">
        <v>639</v>
      </c>
      <c r="L400" s="148">
        <f t="shared" si="9"/>
        <v>39825</v>
      </c>
      <c r="M400" s="164">
        <v>15045</v>
      </c>
      <c r="N400" s="164">
        <v>21240</v>
      </c>
      <c r="O400" s="164"/>
      <c r="P400" s="164"/>
      <c r="Q400" s="164">
        <v>3540</v>
      </c>
      <c r="R400" s="146"/>
    </row>
    <row r="401" spans="1:18" ht="81.599999999999994" customHeight="1">
      <c r="A401" s="82" t="s">
        <v>654</v>
      </c>
      <c r="B401" s="40" t="s">
        <v>269</v>
      </c>
      <c r="C401" s="25" t="s">
        <v>270</v>
      </c>
      <c r="D401" s="80" t="s">
        <v>655</v>
      </c>
      <c r="E401" s="40" t="s">
        <v>249</v>
      </c>
      <c r="F401" s="64"/>
      <c r="G401" s="64"/>
      <c r="H401" s="64"/>
      <c r="I401" s="64" t="s">
        <v>671</v>
      </c>
      <c r="J401" s="115"/>
      <c r="K401" s="64" t="s">
        <v>672</v>
      </c>
      <c r="L401" s="148">
        <f t="shared" si="9"/>
        <v>19194</v>
      </c>
      <c r="M401" s="164">
        <v>4798.5</v>
      </c>
      <c r="N401" s="164">
        <v>14395.5</v>
      </c>
      <c r="O401" s="164"/>
      <c r="P401" s="164"/>
      <c r="Q401" s="164">
        <v>0</v>
      </c>
      <c r="R401" s="146"/>
    </row>
    <row r="402" spans="1:18" ht="81.599999999999994" customHeight="1">
      <c r="A402" s="82" t="s">
        <v>654</v>
      </c>
      <c r="B402" s="40" t="s">
        <v>269</v>
      </c>
      <c r="C402" s="25" t="s">
        <v>270</v>
      </c>
      <c r="D402" s="80" t="s">
        <v>655</v>
      </c>
      <c r="E402" s="40" t="s">
        <v>249</v>
      </c>
      <c r="F402" s="64"/>
      <c r="G402" s="64"/>
      <c r="H402" s="64"/>
      <c r="I402" s="64" t="s">
        <v>663</v>
      </c>
      <c r="J402" s="115"/>
      <c r="K402" s="64" t="s">
        <v>639</v>
      </c>
      <c r="L402" s="148">
        <f t="shared" si="9"/>
        <v>102139.5</v>
      </c>
      <c r="M402" s="164">
        <v>82260</v>
      </c>
      <c r="N402" s="164">
        <v>10968</v>
      </c>
      <c r="O402" s="164"/>
      <c r="P402" s="164"/>
      <c r="Q402" s="164">
        <v>8911.5</v>
      </c>
      <c r="R402" s="146"/>
    </row>
    <row r="403" spans="1:18" ht="81.599999999999994" customHeight="1">
      <c r="A403" s="82" t="s">
        <v>654</v>
      </c>
      <c r="B403" s="40" t="s">
        <v>269</v>
      </c>
      <c r="C403" s="25" t="s">
        <v>270</v>
      </c>
      <c r="D403" s="80" t="s">
        <v>655</v>
      </c>
      <c r="E403" s="40" t="s">
        <v>249</v>
      </c>
      <c r="F403" s="64"/>
      <c r="G403" s="64"/>
      <c r="H403" s="64"/>
      <c r="I403" s="64" t="s">
        <v>663</v>
      </c>
      <c r="J403" s="115"/>
      <c r="K403" s="64" t="s">
        <v>639</v>
      </c>
      <c r="L403" s="148">
        <f t="shared" si="9"/>
        <v>4248</v>
      </c>
      <c r="M403" s="164">
        <v>708</v>
      </c>
      <c r="N403" s="164">
        <v>3540</v>
      </c>
      <c r="O403" s="164"/>
      <c r="P403" s="164"/>
      <c r="Q403" s="164">
        <v>0</v>
      </c>
      <c r="R403" s="146"/>
    </row>
    <row r="404" spans="1:18" ht="81.599999999999994" customHeight="1">
      <c r="A404" s="82" t="s">
        <v>654</v>
      </c>
      <c r="B404" s="40" t="s">
        <v>269</v>
      </c>
      <c r="C404" s="25" t="s">
        <v>270</v>
      </c>
      <c r="D404" s="80" t="s">
        <v>655</v>
      </c>
      <c r="E404" s="40" t="s">
        <v>249</v>
      </c>
      <c r="F404" s="64"/>
      <c r="G404" s="64"/>
      <c r="H404" s="64"/>
      <c r="I404" s="64" t="s">
        <v>425</v>
      </c>
      <c r="J404" s="115"/>
      <c r="K404" s="64" t="s">
        <v>668</v>
      </c>
      <c r="L404" s="148">
        <f t="shared" si="9"/>
        <v>6090</v>
      </c>
      <c r="M404" s="164">
        <v>3000</v>
      </c>
      <c r="N404" s="164">
        <v>3000</v>
      </c>
      <c r="O404" s="164"/>
      <c r="P404" s="164"/>
      <c r="Q404" s="164">
        <v>90</v>
      </c>
      <c r="R404" s="146"/>
    </row>
    <row r="405" spans="1:18" ht="81.599999999999994" customHeight="1">
      <c r="A405" s="82" t="s">
        <v>654</v>
      </c>
      <c r="B405" s="40" t="s">
        <v>269</v>
      </c>
      <c r="C405" s="25" t="s">
        <v>270</v>
      </c>
      <c r="D405" s="80" t="s">
        <v>655</v>
      </c>
      <c r="E405" s="40" t="s">
        <v>249</v>
      </c>
      <c r="F405" s="64"/>
      <c r="G405" s="64"/>
      <c r="H405" s="64"/>
      <c r="I405" s="64" t="s">
        <v>673</v>
      </c>
      <c r="J405" s="115"/>
      <c r="K405" s="64" t="s">
        <v>674</v>
      </c>
      <c r="L405" s="148">
        <f t="shared" si="9"/>
        <v>38472.9</v>
      </c>
      <c r="M405" s="164">
        <v>7485</v>
      </c>
      <c r="N405" s="164">
        <v>29940</v>
      </c>
      <c r="O405" s="164"/>
      <c r="P405" s="164"/>
      <c r="Q405" s="164">
        <v>1047.8999999999999</v>
      </c>
      <c r="R405" s="146"/>
    </row>
    <row r="406" spans="1:18" ht="81.599999999999994" customHeight="1">
      <c r="A406" s="82" t="s">
        <v>654</v>
      </c>
      <c r="B406" s="40" t="s">
        <v>269</v>
      </c>
      <c r="C406" s="25" t="s">
        <v>270</v>
      </c>
      <c r="D406" s="80" t="s">
        <v>655</v>
      </c>
      <c r="E406" s="40" t="s">
        <v>249</v>
      </c>
      <c r="F406" s="64"/>
      <c r="G406" s="64"/>
      <c r="H406" s="64"/>
      <c r="I406" s="64" t="s">
        <v>663</v>
      </c>
      <c r="J406" s="115"/>
      <c r="K406" s="64" t="s">
        <v>639</v>
      </c>
      <c r="L406" s="148">
        <f t="shared" si="9"/>
        <v>27720</v>
      </c>
      <c r="M406" s="164">
        <v>9450</v>
      </c>
      <c r="N406" s="164">
        <v>15750</v>
      </c>
      <c r="O406" s="164"/>
      <c r="P406" s="164"/>
      <c r="Q406" s="164">
        <v>2520</v>
      </c>
      <c r="R406" s="146"/>
    </row>
    <row r="407" spans="1:18" ht="81.599999999999994" customHeight="1">
      <c r="A407" s="82" t="s">
        <v>654</v>
      </c>
      <c r="B407" s="40" t="s">
        <v>269</v>
      </c>
      <c r="C407" s="25" t="s">
        <v>270</v>
      </c>
      <c r="D407" s="80" t="s">
        <v>655</v>
      </c>
      <c r="E407" s="40" t="s">
        <v>249</v>
      </c>
      <c r="F407" s="64"/>
      <c r="G407" s="64"/>
      <c r="H407" s="64"/>
      <c r="I407" s="64" t="s">
        <v>673</v>
      </c>
      <c r="J407" s="121"/>
      <c r="K407" s="64" t="s">
        <v>674</v>
      </c>
      <c r="L407" s="148">
        <f t="shared" si="9"/>
        <v>8878.7999999999993</v>
      </c>
      <c r="M407" s="164">
        <v>8878.7999999999993</v>
      </c>
      <c r="N407" s="164">
        <v>0</v>
      </c>
      <c r="O407" s="164"/>
      <c r="P407" s="164"/>
      <c r="Q407" s="164">
        <v>0</v>
      </c>
      <c r="R407" s="146"/>
    </row>
    <row r="408" spans="1:18" ht="81.599999999999994" customHeight="1">
      <c r="A408" s="82" t="s">
        <v>789</v>
      </c>
      <c r="B408" s="40" t="s">
        <v>269</v>
      </c>
      <c r="C408" s="25" t="s">
        <v>270</v>
      </c>
      <c r="D408" s="80" t="s">
        <v>791</v>
      </c>
      <c r="E408" s="40" t="s">
        <v>249</v>
      </c>
      <c r="F408" s="64"/>
      <c r="G408" s="64"/>
      <c r="H408" s="64"/>
      <c r="I408" s="64" t="s">
        <v>790</v>
      </c>
      <c r="J408" s="64" t="s">
        <v>382</v>
      </c>
      <c r="K408" s="64" t="s">
        <v>792</v>
      </c>
      <c r="L408" s="148">
        <v>619248.92000000004</v>
      </c>
      <c r="M408" s="164">
        <v>154812.23000000001</v>
      </c>
      <c r="N408" s="164">
        <v>154812.23000000001</v>
      </c>
      <c r="O408" s="164">
        <v>154812.23000000001</v>
      </c>
      <c r="P408" s="164"/>
      <c r="Q408" s="164">
        <v>154812.23000000001</v>
      </c>
      <c r="R408" s="146"/>
    </row>
    <row r="409" spans="1:18" ht="81.599999999999994" customHeight="1">
      <c r="A409" s="82" t="s">
        <v>789</v>
      </c>
      <c r="B409" s="40" t="s">
        <v>269</v>
      </c>
      <c r="C409" s="25" t="s">
        <v>270</v>
      </c>
      <c r="D409" s="80" t="s">
        <v>791</v>
      </c>
      <c r="E409" s="40" t="s">
        <v>249</v>
      </c>
      <c r="F409" s="64"/>
      <c r="G409" s="64"/>
      <c r="H409" s="64"/>
      <c r="I409" s="64" t="s">
        <v>379</v>
      </c>
      <c r="J409" s="69" t="s">
        <v>385</v>
      </c>
      <c r="K409" s="64" t="s">
        <v>380</v>
      </c>
      <c r="L409" s="148"/>
      <c r="M409" s="164"/>
      <c r="N409" s="164"/>
      <c r="O409" s="164"/>
      <c r="P409" s="164"/>
      <c r="Q409" s="164"/>
      <c r="R409" s="146"/>
    </row>
    <row r="410" spans="1:18" ht="81.599999999999994" customHeight="1">
      <c r="A410" s="82" t="s">
        <v>675</v>
      </c>
      <c r="B410" s="40" t="s">
        <v>269</v>
      </c>
      <c r="C410" s="25" t="s">
        <v>270</v>
      </c>
      <c r="D410" s="80" t="s">
        <v>655</v>
      </c>
      <c r="E410" s="40" t="s">
        <v>249</v>
      </c>
      <c r="F410" s="88"/>
      <c r="G410" s="88"/>
      <c r="H410" s="88"/>
      <c r="I410" s="64" t="s">
        <v>673</v>
      </c>
      <c r="J410" s="121"/>
      <c r="K410" s="64" t="s">
        <v>674</v>
      </c>
      <c r="L410" s="148">
        <f t="shared" si="9"/>
        <v>23347.5</v>
      </c>
      <c r="M410" s="164">
        <v>5094</v>
      </c>
      <c r="N410" s="164">
        <v>17829</v>
      </c>
      <c r="O410" s="164"/>
      <c r="P410" s="164"/>
      <c r="Q410" s="164">
        <v>424.5</v>
      </c>
      <c r="R410" s="146"/>
    </row>
    <row r="411" spans="1:18" ht="81.599999999999994" customHeight="1">
      <c r="A411" s="82" t="s">
        <v>654</v>
      </c>
      <c r="B411" s="40" t="s">
        <v>269</v>
      </c>
      <c r="C411" s="25" t="s">
        <v>270</v>
      </c>
      <c r="D411" s="80" t="s">
        <v>655</v>
      </c>
      <c r="E411" s="40" t="s">
        <v>249</v>
      </c>
      <c r="F411" s="64"/>
      <c r="G411" s="64"/>
      <c r="H411" s="64"/>
      <c r="I411" s="64" t="s">
        <v>666</v>
      </c>
      <c r="J411" s="121"/>
      <c r="K411" s="64" t="s">
        <v>667</v>
      </c>
      <c r="L411" s="148">
        <f t="shared" si="9"/>
        <v>41250</v>
      </c>
      <c r="M411" s="164">
        <v>24750</v>
      </c>
      <c r="N411" s="164">
        <v>16500</v>
      </c>
      <c r="O411" s="164"/>
      <c r="P411" s="164"/>
      <c r="Q411" s="164">
        <v>0</v>
      </c>
      <c r="R411" s="146"/>
    </row>
    <row r="412" spans="1:18" ht="81.599999999999994" customHeight="1">
      <c r="A412" s="82" t="s">
        <v>654</v>
      </c>
      <c r="B412" s="40" t="s">
        <v>269</v>
      </c>
      <c r="C412" s="25" t="s">
        <v>270</v>
      </c>
      <c r="D412" s="80" t="s">
        <v>655</v>
      </c>
      <c r="E412" s="40" t="s">
        <v>249</v>
      </c>
      <c r="F412" s="64"/>
      <c r="G412" s="64"/>
      <c r="H412" s="64"/>
      <c r="I412" s="64" t="s">
        <v>666</v>
      </c>
      <c r="J412" s="121"/>
      <c r="K412" s="64" t="s">
        <v>667</v>
      </c>
      <c r="L412" s="148">
        <f t="shared" si="9"/>
        <v>8250</v>
      </c>
      <c r="M412" s="164">
        <v>0</v>
      </c>
      <c r="N412" s="164">
        <v>8250</v>
      </c>
      <c r="O412" s="164"/>
      <c r="P412" s="164"/>
      <c r="Q412" s="164">
        <v>0</v>
      </c>
      <c r="R412" s="146"/>
    </row>
    <row r="413" spans="1:18" ht="81.599999999999994" customHeight="1">
      <c r="A413" s="82" t="s">
        <v>654</v>
      </c>
      <c r="B413" s="40" t="s">
        <v>269</v>
      </c>
      <c r="C413" s="25" t="s">
        <v>270</v>
      </c>
      <c r="D413" s="80" t="s">
        <v>655</v>
      </c>
      <c r="E413" s="40" t="s">
        <v>249</v>
      </c>
      <c r="F413" s="64"/>
      <c r="G413" s="64"/>
      <c r="H413" s="64"/>
      <c r="I413" s="64" t="s">
        <v>671</v>
      </c>
      <c r="J413" s="121"/>
      <c r="K413" s="64" t="s">
        <v>672</v>
      </c>
      <c r="L413" s="148">
        <f t="shared" si="9"/>
        <v>14277.899999999998</v>
      </c>
      <c r="M413" s="164">
        <v>4487.3399999999992</v>
      </c>
      <c r="N413" s="164">
        <v>7138.95</v>
      </c>
      <c r="O413" s="164"/>
      <c r="P413" s="164"/>
      <c r="Q413" s="164">
        <v>2651.6099999999997</v>
      </c>
      <c r="R413" s="146"/>
    </row>
    <row r="414" spans="1:18" ht="81.599999999999994" customHeight="1">
      <c r="A414" s="82" t="s">
        <v>654</v>
      </c>
      <c r="B414" s="40" t="s">
        <v>269</v>
      </c>
      <c r="C414" s="25" t="s">
        <v>270</v>
      </c>
      <c r="D414" s="80" t="s">
        <v>655</v>
      </c>
      <c r="E414" s="40" t="s">
        <v>249</v>
      </c>
      <c r="F414" s="64"/>
      <c r="G414" s="64"/>
      <c r="H414" s="64"/>
      <c r="I414" s="64" t="s">
        <v>663</v>
      </c>
      <c r="J414" s="121"/>
      <c r="K414" s="64" t="s">
        <v>639</v>
      </c>
      <c r="L414" s="148">
        <f t="shared" ref="L414:L475" si="10">SUM(M414:R414)</f>
        <v>38400</v>
      </c>
      <c r="M414" s="164">
        <v>24000</v>
      </c>
      <c r="N414" s="164">
        <v>14400</v>
      </c>
      <c r="O414" s="164"/>
      <c r="P414" s="164"/>
      <c r="Q414" s="164">
        <v>0</v>
      </c>
      <c r="R414" s="146"/>
    </row>
    <row r="415" spans="1:18" ht="81.599999999999994" customHeight="1">
      <c r="A415" s="82" t="s">
        <v>676</v>
      </c>
      <c r="B415" s="40" t="s">
        <v>269</v>
      </c>
      <c r="C415" s="25" t="s">
        <v>270</v>
      </c>
      <c r="D415" s="80" t="s">
        <v>677</v>
      </c>
      <c r="E415" s="40" t="s">
        <v>249</v>
      </c>
      <c r="F415" s="64"/>
      <c r="G415" s="64"/>
      <c r="H415" s="64"/>
      <c r="I415" s="116" t="s">
        <v>660</v>
      </c>
      <c r="J415" s="117"/>
      <c r="K415" s="64">
        <v>6209390969</v>
      </c>
      <c r="L415" s="148">
        <f t="shared" si="10"/>
        <v>4455</v>
      </c>
      <c r="M415" s="164">
        <v>0</v>
      </c>
      <c r="N415" s="164"/>
      <c r="O415" s="164">
        <v>4455</v>
      </c>
      <c r="P415" s="133"/>
      <c r="Q415" s="133"/>
      <c r="R415" s="146"/>
    </row>
    <row r="416" spans="1:18" ht="81.599999999999994" customHeight="1">
      <c r="A416" s="82" t="s">
        <v>676</v>
      </c>
      <c r="B416" s="40" t="s">
        <v>269</v>
      </c>
      <c r="C416" s="25" t="s">
        <v>270</v>
      </c>
      <c r="D416" s="80" t="s">
        <v>677</v>
      </c>
      <c r="E416" s="40" t="s">
        <v>249</v>
      </c>
      <c r="F416" s="64"/>
      <c r="G416" s="64"/>
      <c r="H416" s="64"/>
      <c r="I416" s="116" t="s">
        <v>660</v>
      </c>
      <c r="J416" s="117"/>
      <c r="K416" s="64">
        <v>6209390969</v>
      </c>
      <c r="L416" s="148">
        <f t="shared" si="10"/>
        <v>195</v>
      </c>
      <c r="M416" s="164">
        <v>0</v>
      </c>
      <c r="N416" s="164"/>
      <c r="O416" s="164">
        <v>195</v>
      </c>
      <c r="P416" s="133"/>
      <c r="Q416" s="133"/>
      <c r="R416" s="146"/>
    </row>
    <row r="417" spans="1:18" ht="81.599999999999994" customHeight="1">
      <c r="A417" s="82" t="s">
        <v>676</v>
      </c>
      <c r="B417" s="40" t="s">
        <v>269</v>
      </c>
      <c r="C417" s="25" t="s">
        <v>270</v>
      </c>
      <c r="D417" s="80" t="s">
        <v>677</v>
      </c>
      <c r="E417" s="40" t="s">
        <v>249</v>
      </c>
      <c r="F417" s="64"/>
      <c r="G417" s="64"/>
      <c r="H417" s="64"/>
      <c r="I417" s="116" t="s">
        <v>661</v>
      </c>
      <c r="J417" s="116"/>
      <c r="K417" s="64" t="s">
        <v>662</v>
      </c>
      <c r="L417" s="148">
        <f t="shared" si="10"/>
        <v>1005.6</v>
      </c>
      <c r="M417" s="164">
        <v>0</v>
      </c>
      <c r="N417" s="164"/>
      <c r="O417" s="164">
        <v>1005.6</v>
      </c>
      <c r="P417" s="133"/>
      <c r="Q417" s="133"/>
      <c r="R417" s="146"/>
    </row>
    <row r="418" spans="1:18" ht="81.599999999999994" customHeight="1">
      <c r="A418" s="82" t="s">
        <v>676</v>
      </c>
      <c r="B418" s="40" t="s">
        <v>269</v>
      </c>
      <c r="C418" s="25" t="s">
        <v>270</v>
      </c>
      <c r="D418" s="80" t="s">
        <v>677</v>
      </c>
      <c r="E418" s="40" t="s">
        <v>249</v>
      </c>
      <c r="F418" s="64"/>
      <c r="G418" s="64"/>
      <c r="H418" s="64"/>
      <c r="I418" s="64" t="s">
        <v>663</v>
      </c>
      <c r="J418" s="118"/>
      <c r="K418" s="64" t="s">
        <v>639</v>
      </c>
      <c r="L418" s="148">
        <f t="shared" si="10"/>
        <v>4050</v>
      </c>
      <c r="M418" s="164">
        <v>0</v>
      </c>
      <c r="N418" s="164"/>
      <c r="O418" s="164">
        <v>4050</v>
      </c>
      <c r="P418" s="133"/>
      <c r="Q418" s="133"/>
      <c r="R418" s="146"/>
    </row>
    <row r="419" spans="1:18" ht="81.599999999999994" customHeight="1">
      <c r="A419" s="82" t="s">
        <v>676</v>
      </c>
      <c r="B419" s="40" t="s">
        <v>269</v>
      </c>
      <c r="C419" s="25" t="s">
        <v>270</v>
      </c>
      <c r="D419" s="80" t="s">
        <v>677</v>
      </c>
      <c r="E419" s="40" t="s">
        <v>249</v>
      </c>
      <c r="F419" s="64"/>
      <c r="G419" s="64"/>
      <c r="H419" s="64"/>
      <c r="I419" s="64" t="s">
        <v>669</v>
      </c>
      <c r="J419" s="117"/>
      <c r="K419" s="64" t="s">
        <v>670</v>
      </c>
      <c r="L419" s="148">
        <f t="shared" si="10"/>
        <v>1710</v>
      </c>
      <c r="M419" s="164">
        <v>1710</v>
      </c>
      <c r="N419" s="164"/>
      <c r="O419" s="164">
        <v>0</v>
      </c>
      <c r="P419" s="133"/>
      <c r="Q419" s="133"/>
      <c r="R419" s="146"/>
    </row>
    <row r="420" spans="1:18" ht="81.599999999999994" customHeight="1">
      <c r="A420" s="82" t="s">
        <v>676</v>
      </c>
      <c r="B420" s="40" t="s">
        <v>269</v>
      </c>
      <c r="C420" s="25" t="s">
        <v>270</v>
      </c>
      <c r="D420" s="80" t="s">
        <v>677</v>
      </c>
      <c r="E420" s="40" t="s">
        <v>249</v>
      </c>
      <c r="F420" s="64"/>
      <c r="G420" s="64"/>
      <c r="H420" s="64"/>
      <c r="I420" s="64" t="s">
        <v>669</v>
      </c>
      <c r="J420" s="117"/>
      <c r="K420" s="64" t="s">
        <v>670</v>
      </c>
      <c r="L420" s="148">
        <f t="shared" si="10"/>
        <v>1710</v>
      </c>
      <c r="M420" s="164">
        <v>1710</v>
      </c>
      <c r="N420" s="164"/>
      <c r="O420" s="164">
        <v>0</v>
      </c>
      <c r="P420" s="133"/>
      <c r="Q420" s="133"/>
      <c r="R420" s="146"/>
    </row>
    <row r="421" spans="1:18" ht="81.599999999999994" customHeight="1">
      <c r="A421" s="82" t="s">
        <v>676</v>
      </c>
      <c r="B421" s="40" t="s">
        <v>269</v>
      </c>
      <c r="C421" s="25" t="s">
        <v>270</v>
      </c>
      <c r="D421" s="80" t="s">
        <v>677</v>
      </c>
      <c r="E421" s="40" t="s">
        <v>249</v>
      </c>
      <c r="F421" s="64"/>
      <c r="G421" s="64"/>
      <c r="H421" s="64"/>
      <c r="I421" s="64" t="s">
        <v>669</v>
      </c>
      <c r="J421" s="117"/>
      <c r="K421" s="64" t="s">
        <v>670</v>
      </c>
      <c r="L421" s="148">
        <f t="shared" si="10"/>
        <v>1560</v>
      </c>
      <c r="M421" s="164">
        <v>1560</v>
      </c>
      <c r="N421" s="164"/>
      <c r="O421" s="164">
        <v>0</v>
      </c>
      <c r="P421" s="133"/>
      <c r="Q421" s="133"/>
      <c r="R421" s="146"/>
    </row>
    <row r="422" spans="1:18" ht="81.599999999999994" customHeight="1">
      <c r="A422" s="82" t="s">
        <v>676</v>
      </c>
      <c r="B422" s="40" t="s">
        <v>269</v>
      </c>
      <c r="C422" s="25" t="s">
        <v>270</v>
      </c>
      <c r="D422" s="80" t="s">
        <v>677</v>
      </c>
      <c r="E422" s="40" t="s">
        <v>249</v>
      </c>
      <c r="F422" s="64"/>
      <c r="G422" s="64"/>
      <c r="H422" s="64"/>
      <c r="I422" s="64" t="s">
        <v>669</v>
      </c>
      <c r="J422" s="117"/>
      <c r="K422" s="64" t="s">
        <v>670</v>
      </c>
      <c r="L422" s="148">
        <f t="shared" si="10"/>
        <v>1560</v>
      </c>
      <c r="M422" s="164">
        <v>1560</v>
      </c>
      <c r="N422" s="164"/>
      <c r="O422" s="164">
        <v>0</v>
      </c>
      <c r="P422" s="133"/>
      <c r="Q422" s="133"/>
      <c r="R422" s="146"/>
    </row>
    <row r="423" spans="1:18" ht="81.599999999999994" customHeight="1">
      <c r="A423" s="82" t="s">
        <v>676</v>
      </c>
      <c r="B423" s="40" t="s">
        <v>269</v>
      </c>
      <c r="C423" s="25" t="s">
        <v>270</v>
      </c>
      <c r="D423" s="80" t="s">
        <v>677</v>
      </c>
      <c r="E423" s="40" t="s">
        <v>249</v>
      </c>
      <c r="F423" s="64"/>
      <c r="G423" s="64"/>
      <c r="H423" s="64"/>
      <c r="I423" s="64" t="s">
        <v>663</v>
      </c>
      <c r="J423" s="118"/>
      <c r="K423" s="64" t="s">
        <v>639</v>
      </c>
      <c r="L423" s="148">
        <f t="shared" si="10"/>
        <v>354</v>
      </c>
      <c r="M423" s="164">
        <v>0</v>
      </c>
      <c r="N423" s="164"/>
      <c r="O423" s="164">
        <v>354</v>
      </c>
      <c r="P423" s="133"/>
      <c r="Q423" s="133"/>
      <c r="R423" s="146"/>
    </row>
    <row r="424" spans="1:18" ht="81.599999999999994" customHeight="1">
      <c r="A424" s="82" t="s">
        <v>676</v>
      </c>
      <c r="B424" s="40" t="s">
        <v>269</v>
      </c>
      <c r="C424" s="25" t="s">
        <v>270</v>
      </c>
      <c r="D424" s="80" t="s">
        <v>677</v>
      </c>
      <c r="E424" s="40" t="s">
        <v>249</v>
      </c>
      <c r="F424" s="64"/>
      <c r="G424" s="64"/>
      <c r="H424" s="64"/>
      <c r="I424" s="64" t="s">
        <v>663</v>
      </c>
      <c r="J424" s="118"/>
      <c r="K424" s="64" t="s">
        <v>639</v>
      </c>
      <c r="L424" s="148">
        <f t="shared" si="10"/>
        <v>685.5</v>
      </c>
      <c r="M424" s="164">
        <v>0</v>
      </c>
      <c r="N424" s="164"/>
      <c r="O424" s="164">
        <v>685.5</v>
      </c>
      <c r="P424" s="133"/>
      <c r="Q424" s="133"/>
      <c r="R424" s="146"/>
    </row>
    <row r="425" spans="1:18" ht="81.599999999999994" customHeight="1">
      <c r="A425" s="82" t="s">
        <v>676</v>
      </c>
      <c r="B425" s="40" t="s">
        <v>269</v>
      </c>
      <c r="C425" s="25" t="s">
        <v>270</v>
      </c>
      <c r="D425" s="80" t="s">
        <v>677</v>
      </c>
      <c r="E425" s="40" t="s">
        <v>249</v>
      </c>
      <c r="F425" s="64"/>
      <c r="G425" s="64"/>
      <c r="H425" s="64"/>
      <c r="I425" s="64" t="s">
        <v>663</v>
      </c>
      <c r="J425" s="118"/>
      <c r="K425" s="64" t="s">
        <v>639</v>
      </c>
      <c r="L425" s="148">
        <f t="shared" si="10"/>
        <v>354</v>
      </c>
      <c r="M425" s="164">
        <v>0</v>
      </c>
      <c r="N425" s="164"/>
      <c r="O425" s="164">
        <v>354</v>
      </c>
      <c r="P425" s="133"/>
      <c r="Q425" s="133"/>
      <c r="R425" s="146"/>
    </row>
    <row r="426" spans="1:18" ht="81.599999999999994" customHeight="1">
      <c r="A426" s="82" t="s">
        <v>676</v>
      </c>
      <c r="B426" s="40" t="s">
        <v>269</v>
      </c>
      <c r="C426" s="25" t="s">
        <v>270</v>
      </c>
      <c r="D426" s="80" t="s">
        <v>677</v>
      </c>
      <c r="E426" s="40" t="s">
        <v>249</v>
      </c>
      <c r="F426" s="64"/>
      <c r="G426" s="64"/>
      <c r="H426" s="64"/>
      <c r="I426" s="64" t="s">
        <v>425</v>
      </c>
      <c r="J426" s="117"/>
      <c r="K426" s="64" t="s">
        <v>668</v>
      </c>
      <c r="L426" s="148">
        <f t="shared" si="10"/>
        <v>2400</v>
      </c>
      <c r="M426" s="164">
        <v>0</v>
      </c>
      <c r="N426" s="164"/>
      <c r="O426" s="164">
        <v>2400</v>
      </c>
      <c r="P426" s="133"/>
      <c r="Q426" s="133"/>
      <c r="R426" s="146"/>
    </row>
    <row r="427" spans="1:18" ht="81.599999999999994" customHeight="1">
      <c r="A427" s="82" t="s">
        <v>678</v>
      </c>
      <c r="B427" s="40" t="s">
        <v>269</v>
      </c>
      <c r="C427" s="25" t="s">
        <v>270</v>
      </c>
      <c r="D427" s="80" t="s">
        <v>679</v>
      </c>
      <c r="E427" s="40" t="s">
        <v>249</v>
      </c>
      <c r="F427" s="64"/>
      <c r="G427" s="64"/>
      <c r="H427" s="64"/>
      <c r="I427" s="64" t="s">
        <v>623</v>
      </c>
      <c r="J427" s="64"/>
      <c r="K427" s="64" t="s">
        <v>680</v>
      </c>
      <c r="L427" s="148">
        <f t="shared" si="10"/>
        <v>82944</v>
      </c>
      <c r="M427" s="164">
        <v>0</v>
      </c>
      <c r="N427" s="164">
        <v>82944</v>
      </c>
      <c r="O427" s="164">
        <v>0</v>
      </c>
      <c r="P427" s="164"/>
      <c r="Q427" s="164">
        <v>0</v>
      </c>
      <c r="R427" s="146"/>
    </row>
    <row r="428" spans="1:18" ht="81.599999999999994" customHeight="1">
      <c r="A428" s="82" t="s">
        <v>678</v>
      </c>
      <c r="B428" s="40" t="s">
        <v>269</v>
      </c>
      <c r="C428" s="25" t="s">
        <v>270</v>
      </c>
      <c r="D428" s="80" t="s">
        <v>679</v>
      </c>
      <c r="E428" s="40" t="s">
        <v>249</v>
      </c>
      <c r="F428" s="64"/>
      <c r="G428" s="64"/>
      <c r="H428" s="64"/>
      <c r="I428" s="64" t="s">
        <v>542</v>
      </c>
      <c r="J428" s="64"/>
      <c r="K428" s="64" t="s">
        <v>546</v>
      </c>
      <c r="L428" s="148">
        <f t="shared" si="10"/>
        <v>74926.8</v>
      </c>
      <c r="M428" s="164">
        <v>70512</v>
      </c>
      <c r="N428" s="164">
        <v>0</v>
      </c>
      <c r="O428" s="164">
        <v>3120</v>
      </c>
      <c r="P428" s="164">
        <v>0</v>
      </c>
      <c r="Q428" s="164">
        <v>1294.8</v>
      </c>
      <c r="R428" s="146"/>
    </row>
    <row r="429" spans="1:18" ht="81.599999999999994" customHeight="1">
      <c r="A429" s="82" t="s">
        <v>678</v>
      </c>
      <c r="B429" s="40" t="s">
        <v>269</v>
      </c>
      <c r="C429" s="25" t="s">
        <v>270</v>
      </c>
      <c r="D429" s="80" t="s">
        <v>679</v>
      </c>
      <c r="E429" s="40" t="s">
        <v>249</v>
      </c>
      <c r="F429" s="64"/>
      <c r="G429" s="64"/>
      <c r="H429" s="64"/>
      <c r="I429" s="64" t="s">
        <v>623</v>
      </c>
      <c r="J429" s="64"/>
      <c r="K429" s="64" t="s">
        <v>680</v>
      </c>
      <c r="L429" s="148">
        <f t="shared" si="10"/>
        <v>1298592</v>
      </c>
      <c r="M429" s="164">
        <v>1160640</v>
      </c>
      <c r="N429" s="164">
        <v>0</v>
      </c>
      <c r="O429" s="164">
        <v>96</v>
      </c>
      <c r="P429" s="164">
        <v>0</v>
      </c>
      <c r="Q429" s="164">
        <v>137856</v>
      </c>
      <c r="R429" s="146"/>
    </row>
    <row r="430" spans="1:18" ht="81.599999999999994" customHeight="1">
      <c r="A430" s="82" t="s">
        <v>678</v>
      </c>
      <c r="B430" s="40" t="s">
        <v>269</v>
      </c>
      <c r="C430" s="25" t="s">
        <v>270</v>
      </c>
      <c r="D430" s="80" t="s">
        <v>679</v>
      </c>
      <c r="E430" s="40" t="s">
        <v>249</v>
      </c>
      <c r="F430" s="64"/>
      <c r="G430" s="64"/>
      <c r="H430" s="64"/>
      <c r="I430" s="64" t="s">
        <v>542</v>
      </c>
      <c r="J430" s="64"/>
      <c r="K430" s="64" t="s">
        <v>546</v>
      </c>
      <c r="L430" s="148">
        <f t="shared" si="10"/>
        <v>76.8</v>
      </c>
      <c r="M430" s="164">
        <v>0</v>
      </c>
      <c r="N430" s="164">
        <v>0</v>
      </c>
      <c r="O430" s="164">
        <v>0</v>
      </c>
      <c r="P430" s="164">
        <v>0</v>
      </c>
      <c r="Q430" s="164">
        <v>76.8</v>
      </c>
      <c r="R430" s="146"/>
    </row>
    <row r="431" spans="1:18" ht="81.599999999999994" customHeight="1">
      <c r="A431" s="82" t="s">
        <v>678</v>
      </c>
      <c r="B431" s="40" t="s">
        <v>269</v>
      </c>
      <c r="C431" s="25" t="s">
        <v>270</v>
      </c>
      <c r="D431" s="80" t="s">
        <v>679</v>
      </c>
      <c r="E431" s="40" t="s">
        <v>249</v>
      </c>
      <c r="F431" s="64"/>
      <c r="G431" s="64"/>
      <c r="H431" s="64"/>
      <c r="I431" s="64" t="s">
        <v>623</v>
      </c>
      <c r="J431" s="64"/>
      <c r="K431" s="64" t="s">
        <v>680</v>
      </c>
      <c r="L431" s="148">
        <f t="shared" si="10"/>
        <v>466320</v>
      </c>
      <c r="M431" s="164">
        <v>197200</v>
      </c>
      <c r="N431" s="164">
        <v>208800</v>
      </c>
      <c r="O431" s="164">
        <v>23200</v>
      </c>
      <c r="P431" s="164"/>
      <c r="Q431" s="164">
        <v>37120</v>
      </c>
      <c r="R431" s="146"/>
    </row>
    <row r="432" spans="1:18" ht="81.599999999999994" customHeight="1">
      <c r="A432" s="82" t="s">
        <v>678</v>
      </c>
      <c r="B432" s="40" t="s">
        <v>269</v>
      </c>
      <c r="C432" s="25" t="s">
        <v>270</v>
      </c>
      <c r="D432" s="80" t="s">
        <v>679</v>
      </c>
      <c r="E432" s="40" t="s">
        <v>249</v>
      </c>
      <c r="F432" s="64"/>
      <c r="G432" s="64"/>
      <c r="H432" s="64"/>
      <c r="I432" s="64" t="s">
        <v>542</v>
      </c>
      <c r="J432" s="64"/>
      <c r="K432" s="64" t="s">
        <v>546</v>
      </c>
      <c r="L432" s="148">
        <f t="shared" si="10"/>
        <v>318192.00000000006</v>
      </c>
      <c r="M432" s="164">
        <v>145320.00000000003</v>
      </c>
      <c r="N432" s="164">
        <v>150080.00000000003</v>
      </c>
      <c r="O432" s="164">
        <v>17920</v>
      </c>
      <c r="P432" s="164"/>
      <c r="Q432" s="164">
        <v>4872</v>
      </c>
      <c r="R432" s="146"/>
    </row>
    <row r="433" spans="1:18" ht="81.599999999999994" customHeight="1">
      <c r="A433" s="82" t="s">
        <v>678</v>
      </c>
      <c r="B433" s="40" t="s">
        <v>269</v>
      </c>
      <c r="C433" s="25" t="s">
        <v>270</v>
      </c>
      <c r="D433" s="80" t="s">
        <v>679</v>
      </c>
      <c r="E433" s="40" t="s">
        <v>249</v>
      </c>
      <c r="F433" s="64"/>
      <c r="G433" s="64"/>
      <c r="H433" s="64"/>
      <c r="I433" s="64" t="s">
        <v>623</v>
      </c>
      <c r="J433" s="64"/>
      <c r="K433" s="64" t="s">
        <v>680</v>
      </c>
      <c r="L433" s="148">
        <f t="shared" si="10"/>
        <v>1976152.3711999999</v>
      </c>
      <c r="M433" s="164">
        <v>1132544</v>
      </c>
      <c r="N433" s="164">
        <v>573733.17119999998</v>
      </c>
      <c r="O433" s="164">
        <v>100352</v>
      </c>
      <c r="P433" s="164"/>
      <c r="Q433" s="164">
        <v>169523.19999999998</v>
      </c>
      <c r="R433" s="146"/>
    </row>
    <row r="434" spans="1:18" ht="81.599999999999994" customHeight="1">
      <c r="A434" s="82" t="s">
        <v>678</v>
      </c>
      <c r="B434" s="40" t="s">
        <v>269</v>
      </c>
      <c r="C434" s="25" t="s">
        <v>270</v>
      </c>
      <c r="D434" s="80" t="s">
        <v>679</v>
      </c>
      <c r="E434" s="40" t="s">
        <v>249</v>
      </c>
      <c r="F434" s="64"/>
      <c r="G434" s="64"/>
      <c r="H434" s="64"/>
      <c r="I434" s="64" t="s">
        <v>623</v>
      </c>
      <c r="J434" s="64"/>
      <c r="K434" s="64" t="s">
        <v>680</v>
      </c>
      <c r="L434" s="148">
        <f t="shared" si="10"/>
        <v>1171006.8800000001</v>
      </c>
      <c r="M434" s="164">
        <v>545200</v>
      </c>
      <c r="N434" s="164">
        <v>407726.88000000006</v>
      </c>
      <c r="O434" s="164">
        <v>9400</v>
      </c>
      <c r="P434" s="164">
        <v>0</v>
      </c>
      <c r="Q434" s="164">
        <v>208680</v>
      </c>
      <c r="R434" s="146"/>
    </row>
    <row r="435" spans="1:18" ht="81.599999999999994" customHeight="1">
      <c r="A435" s="82" t="s">
        <v>678</v>
      </c>
      <c r="B435" s="40" t="s">
        <v>269</v>
      </c>
      <c r="C435" s="25" t="s">
        <v>270</v>
      </c>
      <c r="D435" s="80" t="s">
        <v>679</v>
      </c>
      <c r="E435" s="40" t="s">
        <v>249</v>
      </c>
      <c r="F435" s="64"/>
      <c r="G435" s="64"/>
      <c r="H435" s="64"/>
      <c r="I435" s="64" t="s">
        <v>681</v>
      </c>
      <c r="J435" s="64"/>
      <c r="K435" s="64" t="s">
        <v>351</v>
      </c>
      <c r="L435" s="148">
        <f t="shared" si="10"/>
        <v>176440</v>
      </c>
      <c r="M435" s="164">
        <v>86040</v>
      </c>
      <c r="N435" s="164">
        <v>71700</v>
      </c>
      <c r="O435" s="164">
        <v>11472</v>
      </c>
      <c r="P435" s="164">
        <v>0</v>
      </c>
      <c r="Q435" s="164">
        <v>7228.0000000000009</v>
      </c>
      <c r="R435" s="146"/>
    </row>
    <row r="436" spans="1:18" ht="81.599999999999994" customHeight="1">
      <c r="A436" s="82" t="s">
        <v>678</v>
      </c>
      <c r="B436" s="40" t="s">
        <v>269</v>
      </c>
      <c r="C436" s="25" t="s">
        <v>270</v>
      </c>
      <c r="D436" s="80" t="s">
        <v>679</v>
      </c>
      <c r="E436" s="40" t="s">
        <v>249</v>
      </c>
      <c r="F436" s="64"/>
      <c r="G436" s="64"/>
      <c r="H436" s="64"/>
      <c r="I436" s="64" t="s">
        <v>623</v>
      </c>
      <c r="J436" s="64"/>
      <c r="K436" s="64" t="s">
        <v>680</v>
      </c>
      <c r="L436" s="148">
        <f t="shared" si="10"/>
        <v>34368</v>
      </c>
      <c r="M436" s="164">
        <v>6080</v>
      </c>
      <c r="N436" s="164">
        <v>23360</v>
      </c>
      <c r="O436" s="164">
        <v>800</v>
      </c>
      <c r="P436" s="164">
        <v>0</v>
      </c>
      <c r="Q436" s="164">
        <v>4128</v>
      </c>
      <c r="R436" s="146"/>
    </row>
    <row r="437" spans="1:18" ht="81.599999999999994" customHeight="1">
      <c r="A437" s="82" t="s">
        <v>678</v>
      </c>
      <c r="B437" s="40" t="s">
        <v>269</v>
      </c>
      <c r="C437" s="25" t="s">
        <v>270</v>
      </c>
      <c r="D437" s="80" t="s">
        <v>679</v>
      </c>
      <c r="E437" s="40" t="s">
        <v>249</v>
      </c>
      <c r="F437" s="64"/>
      <c r="G437" s="64"/>
      <c r="H437" s="64"/>
      <c r="I437" s="64" t="s">
        <v>661</v>
      </c>
      <c r="J437" s="64"/>
      <c r="K437" s="64" t="s">
        <v>631</v>
      </c>
      <c r="L437" s="148">
        <f t="shared" si="10"/>
        <v>31363.199999999997</v>
      </c>
      <c r="M437" s="164">
        <v>0</v>
      </c>
      <c r="N437" s="164">
        <v>31363.199999999997</v>
      </c>
      <c r="O437" s="164">
        <v>0</v>
      </c>
      <c r="P437" s="164">
        <v>0</v>
      </c>
      <c r="Q437" s="164">
        <v>0</v>
      </c>
      <c r="R437" s="146"/>
    </row>
    <row r="438" spans="1:18" ht="81.599999999999994" customHeight="1">
      <c r="A438" s="82" t="s">
        <v>678</v>
      </c>
      <c r="B438" s="40" t="s">
        <v>269</v>
      </c>
      <c r="C438" s="25" t="s">
        <v>270</v>
      </c>
      <c r="D438" s="80" t="s">
        <v>679</v>
      </c>
      <c r="E438" s="40" t="s">
        <v>249</v>
      </c>
      <c r="F438" s="64"/>
      <c r="G438" s="64"/>
      <c r="H438" s="64"/>
      <c r="I438" s="64" t="s">
        <v>623</v>
      </c>
      <c r="J438" s="64"/>
      <c r="K438" s="64" t="s">
        <v>680</v>
      </c>
      <c r="L438" s="148">
        <f t="shared" si="10"/>
        <v>133380</v>
      </c>
      <c r="M438" s="164">
        <v>54000</v>
      </c>
      <c r="N438" s="164">
        <v>70200</v>
      </c>
      <c r="O438" s="164">
        <v>0</v>
      </c>
      <c r="P438" s="164"/>
      <c r="Q438" s="164">
        <v>9180</v>
      </c>
      <c r="R438" s="146"/>
    </row>
    <row r="439" spans="1:18" ht="81.599999999999994" customHeight="1">
      <c r="A439" s="82" t="s">
        <v>678</v>
      </c>
      <c r="B439" s="40" t="s">
        <v>269</v>
      </c>
      <c r="C439" s="25" t="s">
        <v>270</v>
      </c>
      <c r="D439" s="80" t="s">
        <v>679</v>
      </c>
      <c r="E439" s="40" t="s">
        <v>249</v>
      </c>
      <c r="F439" s="64"/>
      <c r="G439" s="64"/>
      <c r="H439" s="64"/>
      <c r="I439" s="64" t="s">
        <v>623</v>
      </c>
      <c r="J439" s="64"/>
      <c r="K439" s="64" t="s">
        <v>680</v>
      </c>
      <c r="L439" s="148">
        <f t="shared" si="10"/>
        <v>81840</v>
      </c>
      <c r="M439" s="164">
        <v>27900</v>
      </c>
      <c r="N439" s="164">
        <v>0</v>
      </c>
      <c r="O439" s="164">
        <v>53940</v>
      </c>
      <c r="P439" s="164">
        <v>0</v>
      </c>
      <c r="Q439" s="164">
        <v>0</v>
      </c>
      <c r="R439" s="146"/>
    </row>
    <row r="440" spans="1:18" ht="81.599999999999994" customHeight="1">
      <c r="A440" s="82" t="s">
        <v>682</v>
      </c>
      <c r="B440" s="40" t="s">
        <v>269</v>
      </c>
      <c r="C440" s="25" t="s">
        <v>270</v>
      </c>
      <c r="D440" s="80" t="s">
        <v>683</v>
      </c>
      <c r="E440" s="40" t="s">
        <v>249</v>
      </c>
      <c r="F440" s="64"/>
      <c r="G440" s="64"/>
      <c r="H440" s="64"/>
      <c r="I440" s="64" t="s">
        <v>640</v>
      </c>
      <c r="J440" s="64"/>
      <c r="K440" s="64" t="s">
        <v>641</v>
      </c>
      <c r="L440" s="148">
        <f t="shared" si="10"/>
        <v>652608</v>
      </c>
      <c r="M440" s="133">
        <v>633600</v>
      </c>
      <c r="N440" s="133">
        <v>19008</v>
      </c>
      <c r="O440" s="133">
        <v>0</v>
      </c>
      <c r="P440" s="133"/>
      <c r="Q440" s="133">
        <v>0</v>
      </c>
      <c r="R440" s="146"/>
    </row>
    <row r="441" spans="1:18" ht="81.599999999999994" customHeight="1">
      <c r="A441" s="64" t="s">
        <v>684</v>
      </c>
      <c r="B441" s="40" t="s">
        <v>269</v>
      </c>
      <c r="C441" s="25" t="s">
        <v>270</v>
      </c>
      <c r="D441" s="80" t="s">
        <v>685</v>
      </c>
      <c r="E441" s="40" t="s">
        <v>249</v>
      </c>
      <c r="F441" s="88"/>
      <c r="G441" s="88"/>
      <c r="H441" s="88"/>
      <c r="I441" s="88" t="s">
        <v>686</v>
      </c>
      <c r="J441" s="88"/>
      <c r="K441" s="64" t="s">
        <v>358</v>
      </c>
      <c r="L441" s="148">
        <f t="shared" si="10"/>
        <v>81994</v>
      </c>
      <c r="M441" s="164">
        <v>8000</v>
      </c>
      <c r="N441" s="164">
        <v>0</v>
      </c>
      <c r="O441" s="164">
        <v>7454</v>
      </c>
      <c r="P441" s="164"/>
      <c r="Q441" s="164">
        <v>66540</v>
      </c>
      <c r="R441" s="146"/>
    </row>
    <row r="442" spans="1:18" ht="81.599999999999994" customHeight="1">
      <c r="A442" s="64" t="s">
        <v>684</v>
      </c>
      <c r="B442" s="40" t="s">
        <v>269</v>
      </c>
      <c r="C442" s="25" t="s">
        <v>270</v>
      </c>
      <c r="D442" s="80" t="s">
        <v>685</v>
      </c>
      <c r="E442" s="40" t="s">
        <v>249</v>
      </c>
      <c r="F442" s="88"/>
      <c r="G442" s="88"/>
      <c r="H442" s="88"/>
      <c r="I442" s="88" t="s">
        <v>687</v>
      </c>
      <c r="J442" s="117"/>
      <c r="K442" s="64" t="s">
        <v>688</v>
      </c>
      <c r="L442" s="148">
        <f t="shared" si="10"/>
        <v>131840</v>
      </c>
      <c r="M442" s="164">
        <v>93900</v>
      </c>
      <c r="N442" s="164">
        <v>14000</v>
      </c>
      <c r="O442" s="164">
        <v>23940</v>
      </c>
      <c r="P442" s="164"/>
      <c r="Q442" s="164">
        <v>0</v>
      </c>
      <c r="R442" s="146"/>
    </row>
    <row r="443" spans="1:18" ht="81.599999999999994" customHeight="1">
      <c r="A443" s="82" t="s">
        <v>684</v>
      </c>
      <c r="B443" s="40" t="s">
        <v>269</v>
      </c>
      <c r="C443" s="25" t="s">
        <v>270</v>
      </c>
      <c r="D443" s="80" t="s">
        <v>685</v>
      </c>
      <c r="E443" s="40" t="s">
        <v>249</v>
      </c>
      <c r="F443" s="88"/>
      <c r="G443" s="88"/>
      <c r="H443" s="88"/>
      <c r="I443" s="88" t="s">
        <v>689</v>
      </c>
      <c r="J443" s="117"/>
      <c r="K443" s="64" t="s">
        <v>690</v>
      </c>
      <c r="L443" s="148">
        <f t="shared" si="10"/>
        <v>6143</v>
      </c>
      <c r="M443" s="164">
        <v>0</v>
      </c>
      <c r="N443" s="164">
        <v>0</v>
      </c>
      <c r="O443" s="164">
        <v>6143</v>
      </c>
      <c r="P443" s="164"/>
      <c r="Q443" s="164">
        <v>0</v>
      </c>
      <c r="R443" s="146"/>
    </row>
    <row r="444" spans="1:18" ht="81.599999999999994" customHeight="1">
      <c r="A444" s="82" t="s">
        <v>684</v>
      </c>
      <c r="B444" s="40" t="s">
        <v>269</v>
      </c>
      <c r="C444" s="25" t="s">
        <v>270</v>
      </c>
      <c r="D444" s="80" t="s">
        <v>685</v>
      </c>
      <c r="E444" s="40" t="s">
        <v>249</v>
      </c>
      <c r="F444" s="88"/>
      <c r="G444" s="88"/>
      <c r="H444" s="88"/>
      <c r="I444" s="88" t="s">
        <v>691</v>
      </c>
      <c r="J444" s="117"/>
      <c r="K444" s="64" t="s">
        <v>304</v>
      </c>
      <c r="L444" s="148">
        <f t="shared" si="10"/>
        <v>93980</v>
      </c>
      <c r="M444" s="164">
        <v>46200</v>
      </c>
      <c r="N444" s="164">
        <v>38000</v>
      </c>
      <c r="O444" s="164">
        <v>9780</v>
      </c>
      <c r="P444" s="164"/>
      <c r="Q444" s="164">
        <v>0</v>
      </c>
      <c r="R444" s="146"/>
    </row>
    <row r="445" spans="1:18" ht="81.599999999999994" customHeight="1">
      <c r="A445" s="82" t="s">
        <v>684</v>
      </c>
      <c r="B445" s="40" t="s">
        <v>269</v>
      </c>
      <c r="C445" s="25" t="s">
        <v>270</v>
      </c>
      <c r="D445" s="80" t="s">
        <v>685</v>
      </c>
      <c r="E445" s="40" t="s">
        <v>249</v>
      </c>
      <c r="F445" s="88"/>
      <c r="G445" s="88"/>
      <c r="H445" s="88"/>
      <c r="I445" s="88" t="s">
        <v>687</v>
      </c>
      <c r="J445" s="117"/>
      <c r="K445" s="64" t="s">
        <v>688</v>
      </c>
      <c r="L445" s="148">
        <f t="shared" si="10"/>
        <v>355050</v>
      </c>
      <c r="M445" s="164">
        <v>14450</v>
      </c>
      <c r="N445" s="164">
        <v>296500</v>
      </c>
      <c r="O445" s="164">
        <v>44100</v>
      </c>
      <c r="P445" s="164"/>
      <c r="Q445" s="164">
        <v>0</v>
      </c>
      <c r="R445" s="146"/>
    </row>
    <row r="446" spans="1:18" ht="81.599999999999994" customHeight="1">
      <c r="A446" s="82" t="s">
        <v>684</v>
      </c>
      <c r="B446" s="40" t="s">
        <v>269</v>
      </c>
      <c r="C446" s="25" t="s">
        <v>270</v>
      </c>
      <c r="D446" s="80" t="s">
        <v>685</v>
      </c>
      <c r="E446" s="40" t="s">
        <v>249</v>
      </c>
      <c r="F446" s="88"/>
      <c r="G446" s="88"/>
      <c r="H446" s="88"/>
      <c r="I446" s="88" t="s">
        <v>692</v>
      </c>
      <c r="J446" s="117"/>
      <c r="K446" s="64" t="s">
        <v>693</v>
      </c>
      <c r="L446" s="148">
        <f t="shared" si="10"/>
        <v>54705</v>
      </c>
      <c r="M446" s="164">
        <v>13805</v>
      </c>
      <c r="N446" s="164">
        <v>0</v>
      </c>
      <c r="O446" s="164">
        <v>40900</v>
      </c>
      <c r="P446" s="164"/>
      <c r="Q446" s="164">
        <v>0</v>
      </c>
      <c r="R446" s="146"/>
    </row>
    <row r="447" spans="1:18" ht="81.599999999999994" customHeight="1">
      <c r="A447" s="82" t="s">
        <v>684</v>
      </c>
      <c r="B447" s="40" t="s">
        <v>269</v>
      </c>
      <c r="C447" s="25" t="s">
        <v>270</v>
      </c>
      <c r="D447" s="80" t="s">
        <v>685</v>
      </c>
      <c r="E447" s="40" t="s">
        <v>249</v>
      </c>
      <c r="F447" s="88"/>
      <c r="G447" s="88"/>
      <c r="H447" s="88"/>
      <c r="I447" s="88" t="s">
        <v>689</v>
      </c>
      <c r="J447" s="117"/>
      <c r="K447" s="64" t="s">
        <v>690</v>
      </c>
      <c r="L447" s="148">
        <f t="shared" si="10"/>
        <v>101860</v>
      </c>
      <c r="M447" s="164">
        <v>0</v>
      </c>
      <c r="N447" s="164">
        <v>59920</v>
      </c>
      <c r="O447" s="164">
        <v>41940</v>
      </c>
      <c r="P447" s="164"/>
      <c r="Q447" s="164">
        <v>0</v>
      </c>
      <c r="R447" s="146"/>
    </row>
    <row r="448" spans="1:18" ht="81.599999999999994" customHeight="1">
      <c r="A448" s="82" t="s">
        <v>684</v>
      </c>
      <c r="B448" s="40" t="s">
        <v>269</v>
      </c>
      <c r="C448" s="25" t="s">
        <v>270</v>
      </c>
      <c r="D448" s="80" t="s">
        <v>685</v>
      </c>
      <c r="E448" s="40" t="s">
        <v>249</v>
      </c>
      <c r="F448" s="88"/>
      <c r="G448" s="88"/>
      <c r="H448" s="88"/>
      <c r="I448" s="88" t="s">
        <v>686</v>
      </c>
      <c r="J448" s="117"/>
      <c r="K448" s="64" t="s">
        <v>358</v>
      </c>
      <c r="L448" s="148">
        <f t="shared" si="10"/>
        <v>254344</v>
      </c>
      <c r="M448" s="164">
        <v>4104</v>
      </c>
      <c r="N448" s="164">
        <v>0</v>
      </c>
      <c r="O448" s="164">
        <v>250240</v>
      </c>
      <c r="P448" s="164"/>
      <c r="Q448" s="164">
        <v>0</v>
      </c>
      <c r="R448" s="146"/>
    </row>
    <row r="449" spans="1:18" ht="81.599999999999994" customHeight="1">
      <c r="A449" s="82" t="s">
        <v>684</v>
      </c>
      <c r="B449" s="40" t="s">
        <v>269</v>
      </c>
      <c r="C449" s="25" t="s">
        <v>270</v>
      </c>
      <c r="D449" s="80" t="s">
        <v>685</v>
      </c>
      <c r="E449" s="40" t="s">
        <v>249</v>
      </c>
      <c r="F449" s="88"/>
      <c r="G449" s="88"/>
      <c r="H449" s="88"/>
      <c r="I449" s="88" t="s">
        <v>687</v>
      </c>
      <c r="J449" s="117"/>
      <c r="K449" s="64" t="s">
        <v>688</v>
      </c>
      <c r="L449" s="148">
        <f t="shared" si="10"/>
        <v>56460</v>
      </c>
      <c r="M449" s="164">
        <v>2890</v>
      </c>
      <c r="N449" s="164">
        <v>0</v>
      </c>
      <c r="O449" s="164">
        <v>53570</v>
      </c>
      <c r="P449" s="164"/>
      <c r="Q449" s="164">
        <v>0</v>
      </c>
      <c r="R449" s="146"/>
    </row>
    <row r="450" spans="1:18" ht="81.599999999999994" customHeight="1">
      <c r="A450" s="82" t="s">
        <v>684</v>
      </c>
      <c r="B450" s="40" t="s">
        <v>269</v>
      </c>
      <c r="C450" s="25" t="s">
        <v>270</v>
      </c>
      <c r="D450" s="80" t="s">
        <v>685</v>
      </c>
      <c r="E450" s="40" t="s">
        <v>249</v>
      </c>
      <c r="F450" s="88"/>
      <c r="G450" s="88"/>
      <c r="H450" s="88"/>
      <c r="I450" s="88" t="s">
        <v>694</v>
      </c>
      <c r="J450" s="117"/>
      <c r="K450" s="64" t="s">
        <v>695</v>
      </c>
      <c r="L450" s="148">
        <f t="shared" si="10"/>
        <v>156711.03</v>
      </c>
      <c r="M450" s="164">
        <v>3230.02</v>
      </c>
      <c r="N450" s="164">
        <v>0</v>
      </c>
      <c r="O450" s="164">
        <v>69280.41</v>
      </c>
      <c r="P450" s="164"/>
      <c r="Q450" s="164">
        <v>84200.599999999991</v>
      </c>
      <c r="R450" s="146"/>
    </row>
    <row r="451" spans="1:18" ht="81.599999999999994" customHeight="1">
      <c r="A451" s="82" t="s">
        <v>684</v>
      </c>
      <c r="B451" s="40" t="s">
        <v>269</v>
      </c>
      <c r="C451" s="25" t="s">
        <v>270</v>
      </c>
      <c r="D451" s="80" t="s">
        <v>685</v>
      </c>
      <c r="E451" s="40" t="s">
        <v>249</v>
      </c>
      <c r="F451" s="88"/>
      <c r="G451" s="88"/>
      <c r="H451" s="88"/>
      <c r="I451" s="88" t="s">
        <v>696</v>
      </c>
      <c r="J451" s="117"/>
      <c r="K451" s="64" t="s">
        <v>697</v>
      </c>
      <c r="L451" s="148">
        <f t="shared" si="10"/>
        <v>109750</v>
      </c>
      <c r="M451" s="164">
        <v>0</v>
      </c>
      <c r="N451" s="164">
        <v>0</v>
      </c>
      <c r="O451" s="164">
        <v>63250</v>
      </c>
      <c r="P451" s="164"/>
      <c r="Q451" s="164">
        <v>46500</v>
      </c>
      <c r="R451" s="146"/>
    </row>
    <row r="452" spans="1:18" ht="81.599999999999994" customHeight="1">
      <c r="A452" s="82" t="s">
        <v>684</v>
      </c>
      <c r="B452" s="40" t="s">
        <v>269</v>
      </c>
      <c r="C452" s="25" t="s">
        <v>270</v>
      </c>
      <c r="D452" s="80" t="s">
        <v>685</v>
      </c>
      <c r="E452" s="40" t="s">
        <v>249</v>
      </c>
      <c r="F452" s="88"/>
      <c r="G452" s="88"/>
      <c r="H452" s="88"/>
      <c r="I452" s="88" t="s">
        <v>686</v>
      </c>
      <c r="J452" s="117"/>
      <c r="K452" s="64" t="s">
        <v>358</v>
      </c>
      <c r="L452" s="148">
        <f t="shared" si="10"/>
        <v>88936</v>
      </c>
      <c r="M452" s="164">
        <v>4154</v>
      </c>
      <c r="N452" s="164">
        <v>0</v>
      </c>
      <c r="O452" s="164">
        <v>84782</v>
      </c>
      <c r="P452" s="164"/>
      <c r="Q452" s="164">
        <v>0</v>
      </c>
      <c r="R452" s="146"/>
    </row>
    <row r="453" spans="1:18" ht="81.599999999999994" customHeight="1">
      <c r="A453" s="82" t="s">
        <v>684</v>
      </c>
      <c r="B453" s="40" t="s">
        <v>269</v>
      </c>
      <c r="C453" s="25" t="s">
        <v>270</v>
      </c>
      <c r="D453" s="80" t="s">
        <v>685</v>
      </c>
      <c r="E453" s="40" t="s">
        <v>249</v>
      </c>
      <c r="F453" s="88"/>
      <c r="G453" s="88"/>
      <c r="H453" s="88"/>
      <c r="I453" s="88" t="s">
        <v>694</v>
      </c>
      <c r="J453" s="117"/>
      <c r="K453" s="64" t="s">
        <v>695</v>
      </c>
      <c r="L453" s="148">
        <f t="shared" si="10"/>
        <v>307651.80000000005</v>
      </c>
      <c r="M453" s="164">
        <v>91200.6</v>
      </c>
      <c r="N453" s="164">
        <v>0</v>
      </c>
      <c r="O453" s="164">
        <v>156550.90000000002</v>
      </c>
      <c r="P453" s="164"/>
      <c r="Q453" s="164">
        <v>59900.299999999996</v>
      </c>
      <c r="R453" s="146"/>
    </row>
    <row r="454" spans="1:18" ht="81.599999999999994" customHeight="1">
      <c r="A454" s="82" t="s">
        <v>684</v>
      </c>
      <c r="B454" s="40" t="s">
        <v>269</v>
      </c>
      <c r="C454" s="25" t="s">
        <v>270</v>
      </c>
      <c r="D454" s="80" t="s">
        <v>685</v>
      </c>
      <c r="E454" s="40" t="s">
        <v>249</v>
      </c>
      <c r="F454" s="88"/>
      <c r="G454" s="88"/>
      <c r="H454" s="88"/>
      <c r="I454" s="88" t="s">
        <v>686</v>
      </c>
      <c r="J454" s="117"/>
      <c r="K454" s="64" t="s">
        <v>358</v>
      </c>
      <c r="L454" s="148">
        <f t="shared" si="10"/>
        <v>74870</v>
      </c>
      <c r="M454" s="164">
        <v>0</v>
      </c>
      <c r="N454" s="164">
        <v>0</v>
      </c>
      <c r="O454" s="164">
        <v>74870</v>
      </c>
      <c r="P454" s="164"/>
      <c r="Q454" s="164">
        <v>0</v>
      </c>
      <c r="R454" s="146"/>
    </row>
    <row r="455" spans="1:18" ht="81.599999999999994" customHeight="1">
      <c r="A455" s="82" t="s">
        <v>684</v>
      </c>
      <c r="B455" s="40" t="s">
        <v>269</v>
      </c>
      <c r="C455" s="25" t="s">
        <v>270</v>
      </c>
      <c r="D455" s="80" t="s">
        <v>685</v>
      </c>
      <c r="E455" s="40" t="s">
        <v>249</v>
      </c>
      <c r="F455" s="88"/>
      <c r="G455" s="88"/>
      <c r="H455" s="88"/>
      <c r="I455" s="88" t="s">
        <v>689</v>
      </c>
      <c r="J455" s="117"/>
      <c r="K455" s="64" t="s">
        <v>690</v>
      </c>
      <c r="L455" s="148">
        <f t="shared" si="10"/>
        <v>49539.1</v>
      </c>
      <c r="M455" s="164">
        <v>0</v>
      </c>
      <c r="N455" s="164">
        <v>0</v>
      </c>
      <c r="O455" s="164">
        <v>49539.1</v>
      </c>
      <c r="P455" s="164"/>
      <c r="Q455" s="164">
        <v>0</v>
      </c>
      <c r="R455" s="146"/>
    </row>
    <row r="456" spans="1:18" ht="81.599999999999994" customHeight="1">
      <c r="A456" s="82" t="s">
        <v>684</v>
      </c>
      <c r="B456" s="40" t="s">
        <v>269</v>
      </c>
      <c r="C456" s="25" t="s">
        <v>270</v>
      </c>
      <c r="D456" s="80" t="s">
        <v>685</v>
      </c>
      <c r="E456" s="40" t="s">
        <v>249</v>
      </c>
      <c r="F456" s="88"/>
      <c r="G456" s="88"/>
      <c r="H456" s="88"/>
      <c r="I456" s="88" t="s">
        <v>687</v>
      </c>
      <c r="J456" s="117"/>
      <c r="K456" s="64" t="s">
        <v>688</v>
      </c>
      <c r="L456" s="148">
        <f t="shared" si="10"/>
        <v>92600</v>
      </c>
      <c r="M456" s="164">
        <v>26800</v>
      </c>
      <c r="N456" s="164">
        <v>0</v>
      </c>
      <c r="O456" s="164">
        <v>65800</v>
      </c>
      <c r="P456" s="164"/>
      <c r="Q456" s="164">
        <v>0</v>
      </c>
      <c r="R456" s="146"/>
    </row>
    <row r="457" spans="1:18" ht="81.599999999999994" customHeight="1">
      <c r="A457" s="82" t="s">
        <v>684</v>
      </c>
      <c r="B457" s="40" t="s">
        <v>269</v>
      </c>
      <c r="C457" s="25" t="s">
        <v>270</v>
      </c>
      <c r="D457" s="80" t="s">
        <v>685</v>
      </c>
      <c r="E457" s="40" t="s">
        <v>249</v>
      </c>
      <c r="F457" s="119"/>
      <c r="G457" s="119"/>
      <c r="H457" s="88"/>
      <c r="I457" s="88" t="s">
        <v>698</v>
      </c>
      <c r="J457" s="117"/>
      <c r="K457" s="64" t="s">
        <v>699</v>
      </c>
      <c r="L457" s="148">
        <f t="shared" si="10"/>
        <v>79700</v>
      </c>
      <c r="M457" s="164">
        <v>0</v>
      </c>
      <c r="N457" s="164">
        <v>0</v>
      </c>
      <c r="O457" s="164">
        <v>79700</v>
      </c>
      <c r="P457" s="164"/>
      <c r="Q457" s="164">
        <v>0</v>
      </c>
      <c r="R457" s="146"/>
    </row>
    <row r="458" spans="1:18" ht="81.599999999999994" customHeight="1">
      <c r="A458" s="82" t="s">
        <v>684</v>
      </c>
      <c r="B458" s="40" t="s">
        <v>269</v>
      </c>
      <c r="C458" s="25" t="s">
        <v>270</v>
      </c>
      <c r="D458" s="80" t="s">
        <v>685</v>
      </c>
      <c r="E458" s="40" t="s">
        <v>249</v>
      </c>
      <c r="F458" s="119"/>
      <c r="G458" s="119"/>
      <c r="H458" s="88"/>
      <c r="I458" s="88" t="s">
        <v>694</v>
      </c>
      <c r="J458" s="117"/>
      <c r="K458" s="64" t="s">
        <v>695</v>
      </c>
      <c r="L458" s="148">
        <f t="shared" si="10"/>
        <v>1484356.6</v>
      </c>
      <c r="M458" s="164">
        <v>134500.6</v>
      </c>
      <c r="N458" s="164">
        <v>0</v>
      </c>
      <c r="O458" s="164">
        <v>1313805.8</v>
      </c>
      <c r="P458" s="164"/>
      <c r="Q458" s="164">
        <v>36050.199999999997</v>
      </c>
      <c r="R458" s="146"/>
    </row>
    <row r="459" spans="1:18" ht="81.599999999999994" customHeight="1">
      <c r="A459" s="82" t="s">
        <v>684</v>
      </c>
      <c r="B459" s="40" t="s">
        <v>269</v>
      </c>
      <c r="C459" s="25" t="s">
        <v>270</v>
      </c>
      <c r="D459" s="80" t="s">
        <v>685</v>
      </c>
      <c r="E459" s="40" t="s">
        <v>249</v>
      </c>
      <c r="F459" s="119"/>
      <c r="G459" s="119"/>
      <c r="H459" s="88"/>
      <c r="I459" s="88" t="s">
        <v>687</v>
      </c>
      <c r="J459" s="117"/>
      <c r="K459" s="64" t="s">
        <v>688</v>
      </c>
      <c r="L459" s="148">
        <f t="shared" si="10"/>
        <v>87550</v>
      </c>
      <c r="M459" s="164">
        <v>0</v>
      </c>
      <c r="N459" s="164">
        <v>0</v>
      </c>
      <c r="O459" s="164">
        <v>87550</v>
      </c>
      <c r="P459" s="164"/>
      <c r="Q459" s="164">
        <v>0</v>
      </c>
      <c r="R459" s="146"/>
    </row>
    <row r="460" spans="1:18" ht="81.599999999999994" customHeight="1">
      <c r="A460" s="82" t="s">
        <v>684</v>
      </c>
      <c r="B460" s="40" t="s">
        <v>269</v>
      </c>
      <c r="C460" s="25" t="s">
        <v>270</v>
      </c>
      <c r="D460" s="80" t="s">
        <v>685</v>
      </c>
      <c r="E460" s="40" t="s">
        <v>249</v>
      </c>
      <c r="F460" s="88"/>
      <c r="G460" s="88"/>
      <c r="H460" s="88"/>
      <c r="I460" s="88" t="s">
        <v>700</v>
      </c>
      <c r="J460" s="117"/>
      <c r="K460" s="64" t="s">
        <v>701</v>
      </c>
      <c r="L460" s="148">
        <f t="shared" si="10"/>
        <v>101600</v>
      </c>
      <c r="M460" s="164">
        <v>88900</v>
      </c>
      <c r="N460" s="164">
        <v>0</v>
      </c>
      <c r="O460" s="164">
        <v>12700</v>
      </c>
      <c r="P460" s="164"/>
      <c r="Q460" s="164">
        <v>0</v>
      </c>
      <c r="R460" s="146"/>
    </row>
    <row r="461" spans="1:18" ht="81.599999999999994" customHeight="1">
      <c r="A461" s="82" t="s">
        <v>684</v>
      </c>
      <c r="B461" s="40" t="s">
        <v>269</v>
      </c>
      <c r="C461" s="25" t="s">
        <v>270</v>
      </c>
      <c r="D461" s="80" t="s">
        <v>685</v>
      </c>
      <c r="E461" s="40" t="s">
        <v>249</v>
      </c>
      <c r="F461" s="88"/>
      <c r="G461" s="88"/>
      <c r="H461" s="88"/>
      <c r="I461" s="88" t="s">
        <v>696</v>
      </c>
      <c r="J461" s="117"/>
      <c r="K461" s="64" t="s">
        <v>697</v>
      </c>
      <c r="L461" s="148">
        <f t="shared" si="10"/>
        <v>15800</v>
      </c>
      <c r="M461" s="164">
        <v>0</v>
      </c>
      <c r="N461" s="164">
        <v>0</v>
      </c>
      <c r="O461" s="164">
        <v>15800</v>
      </c>
      <c r="P461" s="164"/>
      <c r="Q461" s="164">
        <v>0</v>
      </c>
      <c r="R461" s="146"/>
    </row>
    <row r="462" spans="1:18" ht="81.599999999999994" customHeight="1">
      <c r="A462" s="82" t="s">
        <v>684</v>
      </c>
      <c r="B462" s="40" t="s">
        <v>269</v>
      </c>
      <c r="C462" s="25" t="s">
        <v>270</v>
      </c>
      <c r="D462" s="80" t="s">
        <v>685</v>
      </c>
      <c r="E462" s="40" t="s">
        <v>249</v>
      </c>
      <c r="F462" s="88"/>
      <c r="G462" s="88"/>
      <c r="H462" s="88"/>
      <c r="I462" s="88" t="s">
        <v>702</v>
      </c>
      <c r="J462" s="117"/>
      <c r="K462" s="64" t="s">
        <v>703</v>
      </c>
      <c r="L462" s="148">
        <f t="shared" si="10"/>
        <v>36359.399999999994</v>
      </c>
      <c r="M462" s="164">
        <v>10388.4</v>
      </c>
      <c r="N462" s="164">
        <v>0</v>
      </c>
      <c r="O462" s="164">
        <v>25970.999999999996</v>
      </c>
      <c r="P462" s="164"/>
      <c r="Q462" s="164">
        <v>0</v>
      </c>
      <c r="R462" s="146"/>
    </row>
    <row r="463" spans="1:18" ht="81.599999999999994" customHeight="1">
      <c r="A463" s="82" t="s">
        <v>684</v>
      </c>
      <c r="B463" s="40" t="s">
        <v>269</v>
      </c>
      <c r="C463" s="25" t="s">
        <v>270</v>
      </c>
      <c r="D463" s="80" t="s">
        <v>685</v>
      </c>
      <c r="E463" s="40" t="s">
        <v>249</v>
      </c>
      <c r="F463" s="88"/>
      <c r="G463" s="88"/>
      <c r="H463" s="88"/>
      <c r="I463" s="88" t="s">
        <v>704</v>
      </c>
      <c r="J463" s="117"/>
      <c r="K463" s="64" t="s">
        <v>705</v>
      </c>
      <c r="L463" s="148">
        <f t="shared" si="10"/>
        <v>19025</v>
      </c>
      <c r="M463" s="164">
        <v>0</v>
      </c>
      <c r="N463" s="164">
        <v>11415</v>
      </c>
      <c r="O463" s="164">
        <v>7610</v>
      </c>
      <c r="P463" s="164"/>
      <c r="Q463" s="164">
        <v>0</v>
      </c>
      <c r="R463" s="146"/>
    </row>
    <row r="464" spans="1:18" ht="81.599999999999994" customHeight="1">
      <c r="A464" s="82" t="s">
        <v>684</v>
      </c>
      <c r="B464" s="40" t="s">
        <v>269</v>
      </c>
      <c r="C464" s="25" t="s">
        <v>270</v>
      </c>
      <c r="D464" s="80" t="s">
        <v>685</v>
      </c>
      <c r="E464" s="40" t="s">
        <v>249</v>
      </c>
      <c r="F464" s="88"/>
      <c r="G464" s="88"/>
      <c r="H464" s="88"/>
      <c r="I464" s="88" t="s">
        <v>686</v>
      </c>
      <c r="J464" s="117"/>
      <c r="K464" s="64" t="s">
        <v>358</v>
      </c>
      <c r="L464" s="148">
        <f t="shared" si="10"/>
        <v>76920</v>
      </c>
      <c r="M464" s="164">
        <v>0</v>
      </c>
      <c r="N464" s="164">
        <v>0</v>
      </c>
      <c r="O464" s="164">
        <v>76920</v>
      </c>
      <c r="P464" s="164"/>
      <c r="Q464" s="164">
        <v>0</v>
      </c>
      <c r="R464" s="146"/>
    </row>
    <row r="465" spans="1:18" ht="81.599999999999994" customHeight="1">
      <c r="A465" s="82" t="s">
        <v>684</v>
      </c>
      <c r="B465" s="40" t="s">
        <v>269</v>
      </c>
      <c r="C465" s="25" t="s">
        <v>270</v>
      </c>
      <c r="D465" s="80" t="s">
        <v>685</v>
      </c>
      <c r="E465" s="40" t="s">
        <v>249</v>
      </c>
      <c r="F465" s="88"/>
      <c r="G465" s="88"/>
      <c r="H465" s="88"/>
      <c r="I465" s="88" t="s">
        <v>687</v>
      </c>
      <c r="J465" s="117"/>
      <c r="K465" s="64" t="s">
        <v>688</v>
      </c>
      <c r="L465" s="148">
        <f t="shared" si="10"/>
        <v>77250</v>
      </c>
      <c r="M465" s="164">
        <v>17450</v>
      </c>
      <c r="N465" s="164">
        <v>0</v>
      </c>
      <c r="O465" s="164">
        <v>59800</v>
      </c>
      <c r="P465" s="164"/>
      <c r="Q465" s="164">
        <v>0</v>
      </c>
      <c r="R465" s="146"/>
    </row>
    <row r="466" spans="1:18" ht="81.599999999999994" customHeight="1">
      <c r="A466" s="82" t="s">
        <v>684</v>
      </c>
      <c r="B466" s="40" t="s">
        <v>269</v>
      </c>
      <c r="C466" s="25" t="s">
        <v>270</v>
      </c>
      <c r="D466" s="80" t="s">
        <v>685</v>
      </c>
      <c r="E466" s="40" t="s">
        <v>249</v>
      </c>
      <c r="F466" s="88"/>
      <c r="G466" s="88"/>
      <c r="H466" s="88"/>
      <c r="I466" s="88" t="s">
        <v>694</v>
      </c>
      <c r="J466" s="117"/>
      <c r="K466" s="64" t="s">
        <v>695</v>
      </c>
      <c r="L466" s="148">
        <f t="shared" si="10"/>
        <v>429011.9</v>
      </c>
      <c r="M466" s="164">
        <v>21400.1</v>
      </c>
      <c r="N466" s="164">
        <v>0</v>
      </c>
      <c r="O466" s="164">
        <v>268061.15000000002</v>
      </c>
      <c r="P466" s="164"/>
      <c r="Q466" s="164">
        <v>139550.65</v>
      </c>
      <c r="R466" s="146"/>
    </row>
    <row r="467" spans="1:18" ht="81.599999999999994" customHeight="1">
      <c r="A467" s="82" t="s">
        <v>684</v>
      </c>
      <c r="B467" s="40" t="s">
        <v>269</v>
      </c>
      <c r="C467" s="25" t="s">
        <v>270</v>
      </c>
      <c r="D467" s="80" t="s">
        <v>685</v>
      </c>
      <c r="E467" s="40" t="s">
        <v>249</v>
      </c>
      <c r="F467" s="88"/>
      <c r="G467" s="88"/>
      <c r="H467" s="88"/>
      <c r="I467" s="88" t="s">
        <v>696</v>
      </c>
      <c r="J467" s="117"/>
      <c r="K467" s="64" t="s">
        <v>697</v>
      </c>
      <c r="L467" s="148">
        <f t="shared" si="10"/>
        <v>61410</v>
      </c>
      <c r="M467" s="164">
        <v>0</v>
      </c>
      <c r="N467" s="164">
        <v>0</v>
      </c>
      <c r="O467" s="164">
        <v>61410</v>
      </c>
      <c r="P467" s="164"/>
      <c r="Q467" s="164">
        <v>0</v>
      </c>
      <c r="R467" s="146"/>
    </row>
    <row r="468" spans="1:18" ht="81.599999999999994" customHeight="1">
      <c r="A468" s="82" t="s">
        <v>834</v>
      </c>
      <c r="B468" s="40" t="s">
        <v>269</v>
      </c>
      <c r="C468" s="25" t="s">
        <v>270</v>
      </c>
      <c r="D468" s="80" t="s">
        <v>835</v>
      </c>
      <c r="E468" s="40" t="s">
        <v>249</v>
      </c>
      <c r="F468" s="88"/>
      <c r="G468" s="88"/>
      <c r="H468" s="88"/>
      <c r="I468" s="88" t="s">
        <v>837</v>
      </c>
      <c r="J468" s="117"/>
      <c r="K468" s="64" t="s">
        <v>836</v>
      </c>
      <c r="L468" s="148">
        <f t="shared" si="10"/>
        <v>105049.18</v>
      </c>
      <c r="M468" s="164">
        <v>2049.1799999999998</v>
      </c>
      <c r="N468" s="164">
        <v>85196.72</v>
      </c>
      <c r="O468" s="164">
        <v>17803.28</v>
      </c>
      <c r="P468" s="164"/>
      <c r="Q468" s="164"/>
      <c r="R468" s="146"/>
    </row>
    <row r="469" spans="1:18" ht="81.599999999999994" customHeight="1">
      <c r="A469" s="82" t="s">
        <v>834</v>
      </c>
      <c r="B469" s="40" t="s">
        <v>269</v>
      </c>
      <c r="C469" s="25" t="s">
        <v>270</v>
      </c>
      <c r="D469" s="80" t="s">
        <v>835</v>
      </c>
      <c r="E469" s="40" t="s">
        <v>249</v>
      </c>
      <c r="F469" s="88"/>
      <c r="G469" s="88"/>
      <c r="H469" s="88"/>
      <c r="I469" s="88" t="s">
        <v>838</v>
      </c>
      <c r="J469" s="117"/>
      <c r="K469" s="64" t="s">
        <v>839</v>
      </c>
      <c r="L469" s="148">
        <f t="shared" si="10"/>
        <v>42622.96</v>
      </c>
      <c r="M469" s="164"/>
      <c r="N469" s="164">
        <v>21311.48</v>
      </c>
      <c r="O469" s="164">
        <v>21311.48</v>
      </c>
      <c r="P469" s="164"/>
      <c r="Q469" s="164"/>
      <c r="R469" s="146"/>
    </row>
    <row r="470" spans="1:18" ht="81.599999999999994" customHeight="1">
      <c r="A470" s="82" t="s">
        <v>834</v>
      </c>
      <c r="B470" s="40" t="s">
        <v>269</v>
      </c>
      <c r="C470" s="25" t="s">
        <v>270</v>
      </c>
      <c r="D470" s="80" t="s">
        <v>835</v>
      </c>
      <c r="E470" s="40" t="s">
        <v>249</v>
      </c>
      <c r="F470" s="88"/>
      <c r="G470" s="88"/>
      <c r="H470" s="88"/>
      <c r="I470" s="88" t="s">
        <v>840</v>
      </c>
      <c r="J470" s="117"/>
      <c r="K470" s="64" t="s">
        <v>340</v>
      </c>
      <c r="L470" s="148">
        <f t="shared" si="10"/>
        <v>2918.0299999999997</v>
      </c>
      <c r="M470" s="164">
        <v>2868.85</v>
      </c>
      <c r="N470" s="164">
        <v>49.18</v>
      </c>
      <c r="O470" s="164"/>
      <c r="P470" s="164"/>
      <c r="Q470" s="164"/>
      <c r="R470" s="146"/>
    </row>
    <row r="471" spans="1:18" ht="81.599999999999994" customHeight="1">
      <c r="A471" s="82" t="s">
        <v>834</v>
      </c>
      <c r="B471" s="40" t="s">
        <v>269</v>
      </c>
      <c r="C471" s="25" t="s">
        <v>270</v>
      </c>
      <c r="D471" s="80" t="s">
        <v>835</v>
      </c>
      <c r="E471" s="40" t="s">
        <v>249</v>
      </c>
      <c r="F471" s="88"/>
      <c r="G471" s="88"/>
      <c r="H471" s="88"/>
      <c r="I471" s="88" t="s">
        <v>841</v>
      </c>
      <c r="J471" s="117"/>
      <c r="K471" s="64" t="s">
        <v>341</v>
      </c>
      <c r="L471" s="148">
        <f t="shared" si="10"/>
        <v>10885.25</v>
      </c>
      <c r="M471" s="164">
        <v>3278.69</v>
      </c>
      <c r="N471" s="164"/>
      <c r="O471" s="164">
        <v>7606.56</v>
      </c>
      <c r="P471" s="164"/>
      <c r="Q471" s="164"/>
      <c r="R471" s="146"/>
    </row>
    <row r="472" spans="1:18" ht="81.599999999999994" customHeight="1">
      <c r="A472" s="82" t="s">
        <v>834</v>
      </c>
      <c r="B472" s="40" t="s">
        <v>269</v>
      </c>
      <c r="C472" s="25" t="s">
        <v>270</v>
      </c>
      <c r="D472" s="80" t="s">
        <v>835</v>
      </c>
      <c r="E472" s="40" t="s">
        <v>249</v>
      </c>
      <c r="F472" s="88"/>
      <c r="G472" s="88"/>
      <c r="H472" s="88"/>
      <c r="I472" s="88" t="s">
        <v>842</v>
      </c>
      <c r="J472" s="117"/>
      <c r="K472" s="64" t="s">
        <v>549</v>
      </c>
      <c r="L472" s="148">
        <f t="shared" si="10"/>
        <v>2459.02</v>
      </c>
      <c r="M472" s="164"/>
      <c r="N472" s="164">
        <v>2459.02</v>
      </c>
      <c r="O472" s="164"/>
      <c r="P472" s="164"/>
      <c r="Q472" s="164"/>
      <c r="R472" s="146"/>
    </row>
    <row r="473" spans="1:18" ht="81.599999999999994" customHeight="1">
      <c r="A473" s="82" t="s">
        <v>706</v>
      </c>
      <c r="B473" s="40" t="s">
        <v>269</v>
      </c>
      <c r="C473" s="25" t="s">
        <v>270</v>
      </c>
      <c r="D473" s="80" t="s">
        <v>709</v>
      </c>
      <c r="E473" s="40" t="s">
        <v>249</v>
      </c>
      <c r="F473" s="64"/>
      <c r="G473" s="64"/>
      <c r="H473" s="64"/>
      <c r="I473" s="64" t="s">
        <v>707</v>
      </c>
      <c r="J473" s="64"/>
      <c r="K473" s="64" t="s">
        <v>708</v>
      </c>
      <c r="L473" s="148">
        <f t="shared" si="10"/>
        <v>360000</v>
      </c>
      <c r="M473" s="133">
        <v>50400</v>
      </c>
      <c r="N473" s="133">
        <v>216000</v>
      </c>
      <c r="O473" s="133">
        <v>9600</v>
      </c>
      <c r="P473" s="133"/>
      <c r="Q473" s="133">
        <v>84000</v>
      </c>
      <c r="R473" s="146"/>
    </row>
    <row r="474" spans="1:18" ht="81.599999999999994" customHeight="1">
      <c r="A474" s="82" t="s">
        <v>710</v>
      </c>
      <c r="B474" s="40" t="s">
        <v>269</v>
      </c>
      <c r="C474" s="25" t="s">
        <v>270</v>
      </c>
      <c r="D474" s="80" t="s">
        <v>712</v>
      </c>
      <c r="E474" s="40" t="s">
        <v>249</v>
      </c>
      <c r="F474" s="64"/>
      <c r="G474" s="64"/>
      <c r="H474" s="64"/>
      <c r="I474" s="64" t="s">
        <v>214</v>
      </c>
      <c r="J474" s="64"/>
      <c r="K474" s="64" t="s">
        <v>711</v>
      </c>
      <c r="L474" s="148">
        <f t="shared" si="10"/>
        <v>95979.199999999997</v>
      </c>
      <c r="M474" s="133">
        <v>0</v>
      </c>
      <c r="N474" s="133">
        <v>95979.199999999997</v>
      </c>
      <c r="O474" s="133">
        <v>0</v>
      </c>
      <c r="P474" s="133"/>
      <c r="Q474" s="133">
        <v>0</v>
      </c>
      <c r="R474" s="146"/>
    </row>
    <row r="475" spans="1:18" ht="81.599999999999994" customHeight="1">
      <c r="A475" s="82" t="s">
        <v>785</v>
      </c>
      <c r="B475" s="40" t="s">
        <v>269</v>
      </c>
      <c r="C475" s="25" t="s">
        <v>270</v>
      </c>
      <c r="D475" s="80" t="s">
        <v>786</v>
      </c>
      <c r="E475" s="40" t="s">
        <v>249</v>
      </c>
      <c r="F475" s="64"/>
      <c r="G475" s="64"/>
      <c r="H475" s="64"/>
      <c r="I475" s="64" t="s">
        <v>764</v>
      </c>
      <c r="J475" s="64"/>
      <c r="K475" s="64" t="s">
        <v>79</v>
      </c>
      <c r="L475" s="148">
        <f t="shared" si="10"/>
        <v>128549.78</v>
      </c>
      <c r="M475" s="133">
        <v>0</v>
      </c>
      <c r="N475" s="133">
        <v>128549.78</v>
      </c>
      <c r="O475" s="133">
        <v>0</v>
      </c>
      <c r="P475" s="133"/>
      <c r="Q475" s="133">
        <v>0</v>
      </c>
      <c r="R475" s="146"/>
    </row>
    <row r="476" spans="1:18" ht="81.599999999999994" customHeight="1">
      <c r="A476" s="82" t="s">
        <v>787</v>
      </c>
      <c r="B476" s="40" t="s">
        <v>269</v>
      </c>
      <c r="C476" s="25" t="s">
        <v>270</v>
      </c>
      <c r="D476" s="80" t="s">
        <v>788</v>
      </c>
      <c r="E476" s="40" t="s">
        <v>249</v>
      </c>
      <c r="F476" s="64"/>
      <c r="G476" s="64"/>
      <c r="H476" s="64"/>
      <c r="I476" s="64" t="s">
        <v>171</v>
      </c>
      <c r="J476" s="64" t="s">
        <v>382</v>
      </c>
      <c r="K476" s="64"/>
      <c r="L476" s="148">
        <v>750061.8</v>
      </c>
      <c r="M476" s="133"/>
      <c r="N476" s="133">
        <v>750061.8</v>
      </c>
      <c r="O476" s="133"/>
      <c r="P476" s="133"/>
      <c r="Q476" s="133"/>
      <c r="R476" s="146"/>
    </row>
    <row r="477" spans="1:18" ht="81.599999999999994" customHeight="1">
      <c r="A477" s="82" t="s">
        <v>787</v>
      </c>
      <c r="B477" s="40" t="s">
        <v>269</v>
      </c>
      <c r="C477" s="25" t="s">
        <v>270</v>
      </c>
      <c r="D477" s="80" t="s">
        <v>788</v>
      </c>
      <c r="E477" s="40" t="s">
        <v>249</v>
      </c>
      <c r="F477" s="64"/>
      <c r="G477" s="64"/>
      <c r="H477" s="64"/>
      <c r="I477" s="64" t="s">
        <v>173</v>
      </c>
      <c r="J477" s="69" t="s">
        <v>385</v>
      </c>
      <c r="K477" s="64"/>
      <c r="L477" s="148"/>
      <c r="M477" s="133"/>
      <c r="N477" s="133"/>
      <c r="O477" s="133"/>
      <c r="P477" s="133"/>
      <c r="Q477" s="133"/>
      <c r="R477" s="146"/>
    </row>
    <row r="478" spans="1:18" ht="81.599999999999994" customHeight="1">
      <c r="A478" s="82" t="s">
        <v>787</v>
      </c>
      <c r="B478" s="40" t="s">
        <v>269</v>
      </c>
      <c r="C478" s="25" t="s">
        <v>270</v>
      </c>
      <c r="D478" s="80" t="s">
        <v>788</v>
      </c>
      <c r="E478" s="40" t="s">
        <v>249</v>
      </c>
      <c r="F478" s="64"/>
      <c r="G478" s="64"/>
      <c r="H478" s="64"/>
      <c r="I478" s="64" t="s">
        <v>175</v>
      </c>
      <c r="J478" s="69" t="s">
        <v>385</v>
      </c>
      <c r="K478" s="64"/>
      <c r="L478" s="148"/>
      <c r="M478" s="133"/>
      <c r="N478" s="133"/>
      <c r="O478" s="133"/>
      <c r="P478" s="133"/>
      <c r="Q478" s="133"/>
      <c r="R478" s="146"/>
    </row>
    <row r="479" spans="1:18" ht="81.599999999999994" customHeight="1">
      <c r="A479" s="82" t="s">
        <v>787</v>
      </c>
      <c r="B479" s="40" t="s">
        <v>269</v>
      </c>
      <c r="C479" s="25" t="s">
        <v>270</v>
      </c>
      <c r="D479" s="80" t="s">
        <v>788</v>
      </c>
      <c r="E479" s="40" t="s">
        <v>249</v>
      </c>
      <c r="F479" s="64"/>
      <c r="G479" s="64"/>
      <c r="H479" s="64"/>
      <c r="I479" s="64" t="s">
        <v>177</v>
      </c>
      <c r="J479" s="69" t="s">
        <v>385</v>
      </c>
      <c r="K479" s="64"/>
      <c r="L479" s="148"/>
      <c r="M479" s="133"/>
      <c r="N479" s="133"/>
      <c r="O479" s="133"/>
      <c r="P479" s="133"/>
      <c r="Q479" s="133"/>
      <c r="R479" s="146"/>
    </row>
    <row r="480" spans="1:18" ht="81.599999999999994" customHeight="1">
      <c r="A480" s="82" t="s">
        <v>787</v>
      </c>
      <c r="B480" s="40" t="s">
        <v>269</v>
      </c>
      <c r="C480" s="25" t="s">
        <v>270</v>
      </c>
      <c r="D480" s="80" t="s">
        <v>788</v>
      </c>
      <c r="E480" s="40" t="s">
        <v>249</v>
      </c>
      <c r="F480" s="64"/>
      <c r="G480" s="64"/>
      <c r="H480" s="64"/>
      <c r="I480" s="64" t="s">
        <v>179</v>
      </c>
      <c r="J480" s="69" t="s">
        <v>385</v>
      </c>
      <c r="K480" s="64"/>
      <c r="L480" s="148"/>
      <c r="M480" s="133"/>
      <c r="N480" s="133"/>
      <c r="O480" s="133"/>
      <c r="P480" s="133"/>
      <c r="Q480" s="133"/>
      <c r="R480" s="146"/>
    </row>
    <row r="481" spans="1:18" ht="81.599999999999994" customHeight="1">
      <c r="A481" s="82" t="s">
        <v>802</v>
      </c>
      <c r="B481" s="40" t="s">
        <v>269</v>
      </c>
      <c r="C481" s="25" t="s">
        <v>270</v>
      </c>
      <c r="D481" s="80" t="s">
        <v>803</v>
      </c>
      <c r="E481" s="40" t="s">
        <v>249</v>
      </c>
      <c r="F481" s="64"/>
      <c r="G481" s="64"/>
      <c r="H481" s="64"/>
      <c r="I481" s="64" t="s">
        <v>604</v>
      </c>
      <c r="J481" s="64" t="s">
        <v>382</v>
      </c>
      <c r="K481" s="64" t="s">
        <v>804</v>
      </c>
      <c r="L481" s="148">
        <v>199959.23</v>
      </c>
      <c r="M481" s="133"/>
      <c r="N481" s="133">
        <v>199959.23</v>
      </c>
      <c r="O481" s="133"/>
      <c r="P481" s="133"/>
      <c r="Q481" s="133"/>
      <c r="R481" s="146"/>
    </row>
    <row r="482" spans="1:18" ht="81.599999999999994" customHeight="1">
      <c r="A482" s="82" t="s">
        <v>802</v>
      </c>
      <c r="B482" s="40" t="s">
        <v>269</v>
      </c>
      <c r="C482" s="25" t="s">
        <v>270</v>
      </c>
      <c r="D482" s="80" t="s">
        <v>803</v>
      </c>
      <c r="E482" s="40" t="s">
        <v>249</v>
      </c>
      <c r="F482" s="64"/>
      <c r="G482" s="64"/>
      <c r="H482" s="64"/>
      <c r="I482" s="64" t="s">
        <v>603</v>
      </c>
      <c r="J482" s="69" t="s">
        <v>385</v>
      </c>
      <c r="K482" s="64" t="s">
        <v>606</v>
      </c>
      <c r="L482" s="148"/>
      <c r="M482" s="133"/>
      <c r="N482" s="133"/>
      <c r="O482" s="133"/>
      <c r="P482" s="133"/>
      <c r="Q482" s="133"/>
      <c r="R482" s="146"/>
    </row>
    <row r="483" spans="1:18" ht="81.599999999999994" customHeight="1">
      <c r="A483" s="82" t="s">
        <v>795</v>
      </c>
      <c r="B483" s="40" t="s">
        <v>269</v>
      </c>
      <c r="C483" s="25" t="s">
        <v>270</v>
      </c>
      <c r="D483" s="80" t="s">
        <v>796</v>
      </c>
      <c r="E483" s="40" t="s">
        <v>249</v>
      </c>
      <c r="F483" s="64"/>
      <c r="G483" s="64"/>
      <c r="H483" s="64"/>
      <c r="I483" s="64" t="s">
        <v>797</v>
      </c>
      <c r="J483" s="69"/>
      <c r="K483" s="64" t="s">
        <v>428</v>
      </c>
      <c r="L483" s="148">
        <f>SUM(M483:R483)</f>
        <v>151950</v>
      </c>
      <c r="M483" s="133"/>
      <c r="N483" s="133"/>
      <c r="O483" s="133"/>
      <c r="P483" s="133"/>
      <c r="Q483" s="133">
        <v>150750</v>
      </c>
      <c r="R483" s="133">
        <v>1200</v>
      </c>
    </row>
    <row r="484" spans="1:18" ht="81.599999999999994" customHeight="1">
      <c r="A484" s="64" t="s">
        <v>794</v>
      </c>
      <c r="B484" s="40" t="s">
        <v>269</v>
      </c>
      <c r="C484" s="25" t="s">
        <v>270</v>
      </c>
      <c r="D484" s="80" t="s">
        <v>793</v>
      </c>
      <c r="E484" s="40" t="s">
        <v>249</v>
      </c>
      <c r="F484" s="88"/>
      <c r="G484" s="88"/>
      <c r="H484" s="88"/>
      <c r="I484" s="88" t="s">
        <v>686</v>
      </c>
      <c r="J484" s="88"/>
      <c r="K484" s="64" t="s">
        <v>358</v>
      </c>
      <c r="L484" s="148">
        <f t="shared" ref="L484:L503" si="11">SUM(M484:R484)</f>
        <v>110000</v>
      </c>
      <c r="M484" s="164">
        <v>25000</v>
      </c>
      <c r="N484" s="164"/>
      <c r="O484" s="164">
        <v>10000</v>
      </c>
      <c r="P484" s="164"/>
      <c r="Q484" s="164">
        <v>75000</v>
      </c>
      <c r="R484" s="146"/>
    </row>
    <row r="485" spans="1:18" ht="81.599999999999994" customHeight="1">
      <c r="A485" s="64" t="s">
        <v>794</v>
      </c>
      <c r="B485" s="40" t="s">
        <v>269</v>
      </c>
      <c r="C485" s="25" t="s">
        <v>270</v>
      </c>
      <c r="D485" s="80" t="s">
        <v>793</v>
      </c>
      <c r="E485" s="40" t="s">
        <v>249</v>
      </c>
      <c r="F485" s="64"/>
      <c r="G485" s="64"/>
      <c r="H485" s="64"/>
      <c r="I485" s="88" t="s">
        <v>687</v>
      </c>
      <c r="J485" s="117"/>
      <c r="K485" s="64" t="s">
        <v>688</v>
      </c>
      <c r="L485" s="148">
        <f t="shared" si="11"/>
        <v>65000</v>
      </c>
      <c r="M485" s="133">
        <v>10000</v>
      </c>
      <c r="N485" s="133">
        <v>20000</v>
      </c>
      <c r="O485" s="133">
        <v>20000</v>
      </c>
      <c r="P485" s="133"/>
      <c r="Q485" s="133">
        <v>15000</v>
      </c>
      <c r="R485" s="146"/>
    </row>
    <row r="486" spans="1:18" ht="81.599999999999994" customHeight="1">
      <c r="A486" s="64" t="s">
        <v>794</v>
      </c>
      <c r="B486" s="40" t="s">
        <v>269</v>
      </c>
      <c r="C486" s="25" t="s">
        <v>270</v>
      </c>
      <c r="D486" s="80" t="s">
        <v>793</v>
      </c>
      <c r="E486" s="40" t="s">
        <v>249</v>
      </c>
      <c r="F486" s="64"/>
      <c r="G486" s="64"/>
      <c r="H486" s="64"/>
      <c r="I486" s="88" t="s">
        <v>691</v>
      </c>
      <c r="J486" s="117"/>
      <c r="K486" s="64" t="s">
        <v>304</v>
      </c>
      <c r="L486" s="148">
        <f t="shared" si="11"/>
        <v>160000</v>
      </c>
      <c r="M486" s="133">
        <v>50000</v>
      </c>
      <c r="N486" s="133">
        <v>70000</v>
      </c>
      <c r="O486" s="133">
        <v>40000</v>
      </c>
      <c r="P486" s="133"/>
      <c r="Q486" s="133"/>
      <c r="R486" s="146"/>
    </row>
    <row r="487" spans="1:18" ht="81.599999999999994" customHeight="1">
      <c r="A487" s="64" t="s">
        <v>794</v>
      </c>
      <c r="B487" s="40" t="s">
        <v>269</v>
      </c>
      <c r="C487" s="25" t="s">
        <v>270</v>
      </c>
      <c r="D487" s="80" t="s">
        <v>793</v>
      </c>
      <c r="E487" s="40" t="s">
        <v>249</v>
      </c>
      <c r="F487" s="64"/>
      <c r="G487" s="64"/>
      <c r="H487" s="64"/>
      <c r="I487" s="88" t="s">
        <v>687</v>
      </c>
      <c r="J487" s="117"/>
      <c r="K487" s="64" t="s">
        <v>688</v>
      </c>
      <c r="L487" s="148">
        <f t="shared" si="11"/>
        <v>350000</v>
      </c>
      <c r="M487" s="133"/>
      <c r="N487" s="133">
        <v>350000</v>
      </c>
      <c r="O487" s="133"/>
      <c r="P487" s="133"/>
      <c r="Q487" s="133"/>
      <c r="R487" s="146"/>
    </row>
    <row r="488" spans="1:18" ht="81.599999999999994" customHeight="1">
      <c r="A488" s="64" t="s">
        <v>794</v>
      </c>
      <c r="B488" s="40" t="s">
        <v>269</v>
      </c>
      <c r="C488" s="25" t="s">
        <v>270</v>
      </c>
      <c r="D488" s="80" t="s">
        <v>793</v>
      </c>
      <c r="E488" s="40" t="s">
        <v>249</v>
      </c>
      <c r="F488" s="64"/>
      <c r="G488" s="64"/>
      <c r="H488" s="64"/>
      <c r="I488" s="88" t="s">
        <v>692</v>
      </c>
      <c r="J488" s="117"/>
      <c r="K488" s="64" t="s">
        <v>693</v>
      </c>
      <c r="L488" s="148">
        <f t="shared" si="11"/>
        <v>25000</v>
      </c>
      <c r="M488" s="133">
        <v>10000</v>
      </c>
      <c r="N488" s="133">
        <v>15000</v>
      </c>
      <c r="O488" s="133"/>
      <c r="P488" s="133"/>
      <c r="Q488" s="133"/>
      <c r="R488" s="146"/>
    </row>
    <row r="489" spans="1:18" ht="81.599999999999994" customHeight="1">
      <c r="A489" s="64" t="s">
        <v>794</v>
      </c>
      <c r="B489" s="40" t="s">
        <v>269</v>
      </c>
      <c r="C489" s="25" t="s">
        <v>270</v>
      </c>
      <c r="D489" s="80" t="s">
        <v>793</v>
      </c>
      <c r="E489" s="40" t="s">
        <v>249</v>
      </c>
      <c r="F489" s="64"/>
      <c r="G489" s="64"/>
      <c r="H489" s="64"/>
      <c r="I489" s="88" t="s">
        <v>689</v>
      </c>
      <c r="J489" s="117"/>
      <c r="K489" s="64" t="s">
        <v>690</v>
      </c>
      <c r="L489" s="148">
        <f t="shared" si="11"/>
        <v>50000</v>
      </c>
      <c r="M489" s="133"/>
      <c r="N489" s="133">
        <v>50000</v>
      </c>
      <c r="O489" s="133"/>
      <c r="P489" s="133"/>
      <c r="Q489" s="133"/>
      <c r="R489" s="146"/>
    </row>
    <row r="490" spans="1:18" ht="81.599999999999994" customHeight="1">
      <c r="A490" s="64" t="s">
        <v>794</v>
      </c>
      <c r="B490" s="40" t="s">
        <v>269</v>
      </c>
      <c r="C490" s="25" t="s">
        <v>270</v>
      </c>
      <c r="D490" s="80" t="s">
        <v>793</v>
      </c>
      <c r="E490" s="40" t="s">
        <v>249</v>
      </c>
      <c r="F490" s="64"/>
      <c r="G490" s="64"/>
      <c r="H490" s="64"/>
      <c r="I490" s="88" t="s">
        <v>687</v>
      </c>
      <c r="J490" s="117"/>
      <c r="K490" s="64" t="s">
        <v>688</v>
      </c>
      <c r="L490" s="148">
        <f t="shared" si="11"/>
        <v>20000</v>
      </c>
      <c r="M490" s="133">
        <v>20000</v>
      </c>
      <c r="N490" s="133"/>
      <c r="O490" s="133"/>
      <c r="P490" s="133"/>
      <c r="Q490" s="133"/>
      <c r="R490" s="146"/>
    </row>
    <row r="491" spans="1:18" ht="81.599999999999994" customHeight="1">
      <c r="A491" s="64" t="s">
        <v>794</v>
      </c>
      <c r="B491" s="40" t="s">
        <v>269</v>
      </c>
      <c r="C491" s="25" t="s">
        <v>270</v>
      </c>
      <c r="D491" s="80" t="s">
        <v>793</v>
      </c>
      <c r="E491" s="40" t="s">
        <v>249</v>
      </c>
      <c r="F491" s="64"/>
      <c r="G491" s="64"/>
      <c r="H491" s="64"/>
      <c r="I491" s="88" t="s">
        <v>694</v>
      </c>
      <c r="J491" s="117"/>
      <c r="K491" s="64" t="s">
        <v>695</v>
      </c>
      <c r="L491" s="148">
        <f t="shared" si="11"/>
        <v>79000</v>
      </c>
      <c r="M491" s="133"/>
      <c r="N491" s="133"/>
      <c r="O491" s="133"/>
      <c r="P491" s="133"/>
      <c r="Q491" s="133">
        <v>79000</v>
      </c>
      <c r="R491" s="146"/>
    </row>
    <row r="492" spans="1:18" ht="81.599999999999994" customHeight="1">
      <c r="A492" s="64" t="s">
        <v>794</v>
      </c>
      <c r="B492" s="40" t="s">
        <v>269</v>
      </c>
      <c r="C492" s="25" t="s">
        <v>270</v>
      </c>
      <c r="D492" s="80" t="s">
        <v>793</v>
      </c>
      <c r="E492" s="40" t="s">
        <v>249</v>
      </c>
      <c r="F492" s="64"/>
      <c r="G492" s="64"/>
      <c r="H492" s="64"/>
      <c r="I492" s="88" t="s">
        <v>696</v>
      </c>
      <c r="J492" s="117"/>
      <c r="K492" s="64" t="s">
        <v>697</v>
      </c>
      <c r="L492" s="148">
        <f t="shared" si="11"/>
        <v>90000</v>
      </c>
      <c r="M492" s="133"/>
      <c r="N492" s="133">
        <v>30000</v>
      </c>
      <c r="O492" s="133">
        <v>30000</v>
      </c>
      <c r="P492" s="133"/>
      <c r="Q492" s="133">
        <v>30000</v>
      </c>
      <c r="R492" s="146"/>
    </row>
    <row r="493" spans="1:18" ht="81.599999999999994" customHeight="1">
      <c r="A493" s="64" t="s">
        <v>794</v>
      </c>
      <c r="B493" s="40" t="s">
        <v>269</v>
      </c>
      <c r="C493" s="25" t="s">
        <v>270</v>
      </c>
      <c r="D493" s="80" t="s">
        <v>793</v>
      </c>
      <c r="E493" s="40" t="s">
        <v>249</v>
      </c>
      <c r="F493" s="64"/>
      <c r="G493" s="64"/>
      <c r="H493" s="64"/>
      <c r="I493" s="88" t="s">
        <v>694</v>
      </c>
      <c r="J493" s="117"/>
      <c r="K493" s="64" t="s">
        <v>695</v>
      </c>
      <c r="L493" s="148">
        <f t="shared" si="11"/>
        <v>346000</v>
      </c>
      <c r="M493" s="133">
        <v>20000</v>
      </c>
      <c r="N493" s="133">
        <v>20000</v>
      </c>
      <c r="O493" s="133">
        <v>250000</v>
      </c>
      <c r="P493" s="133"/>
      <c r="Q493" s="133">
        <v>56000</v>
      </c>
      <c r="R493" s="146"/>
    </row>
    <row r="494" spans="1:18" ht="81.599999999999994" customHeight="1">
      <c r="A494" s="64" t="s">
        <v>794</v>
      </c>
      <c r="B494" s="40" t="s">
        <v>269</v>
      </c>
      <c r="C494" s="25" t="s">
        <v>270</v>
      </c>
      <c r="D494" s="80" t="s">
        <v>793</v>
      </c>
      <c r="E494" s="40" t="s">
        <v>249</v>
      </c>
      <c r="F494" s="64"/>
      <c r="G494" s="64"/>
      <c r="H494" s="64"/>
      <c r="I494" s="88" t="s">
        <v>689</v>
      </c>
      <c r="J494" s="117"/>
      <c r="K494" s="64" t="s">
        <v>690</v>
      </c>
      <c r="L494" s="148">
        <f t="shared" si="11"/>
        <v>120000</v>
      </c>
      <c r="M494" s="133"/>
      <c r="N494" s="133"/>
      <c r="O494" s="133">
        <v>120000</v>
      </c>
      <c r="P494" s="133"/>
      <c r="Q494" s="133"/>
      <c r="R494" s="146"/>
    </row>
    <row r="495" spans="1:18" ht="81.599999999999994" customHeight="1">
      <c r="A495" s="64" t="s">
        <v>794</v>
      </c>
      <c r="B495" s="40" t="s">
        <v>269</v>
      </c>
      <c r="C495" s="25" t="s">
        <v>270</v>
      </c>
      <c r="D495" s="80" t="s">
        <v>793</v>
      </c>
      <c r="E495" s="40" t="s">
        <v>249</v>
      </c>
      <c r="F495" s="64"/>
      <c r="G495" s="64"/>
      <c r="H495" s="64"/>
      <c r="I495" s="88" t="s">
        <v>687</v>
      </c>
      <c r="J495" s="117"/>
      <c r="K495" s="64" t="s">
        <v>688</v>
      </c>
      <c r="L495" s="148">
        <f t="shared" si="11"/>
        <v>100000</v>
      </c>
      <c r="M495" s="133"/>
      <c r="N495" s="133"/>
      <c r="O495" s="133">
        <v>100000</v>
      </c>
      <c r="P495" s="133"/>
      <c r="Q495" s="133"/>
      <c r="R495" s="146"/>
    </row>
    <row r="496" spans="1:18" ht="81.599999999999994" customHeight="1">
      <c r="A496" s="64" t="s">
        <v>794</v>
      </c>
      <c r="B496" s="40" t="s">
        <v>269</v>
      </c>
      <c r="C496" s="25" t="s">
        <v>270</v>
      </c>
      <c r="D496" s="80" t="s">
        <v>793</v>
      </c>
      <c r="E496" s="40" t="s">
        <v>249</v>
      </c>
      <c r="F496" s="64"/>
      <c r="G496" s="64"/>
      <c r="H496" s="64"/>
      <c r="I496" s="88" t="s">
        <v>694</v>
      </c>
      <c r="J496" s="117"/>
      <c r="K496" s="64" t="s">
        <v>695</v>
      </c>
      <c r="L496" s="148">
        <f t="shared" si="11"/>
        <v>2414000</v>
      </c>
      <c r="M496" s="133">
        <v>80000</v>
      </c>
      <c r="N496" s="133"/>
      <c r="O496" s="133">
        <v>2300000</v>
      </c>
      <c r="P496" s="133"/>
      <c r="Q496" s="133">
        <v>34000</v>
      </c>
      <c r="R496" s="146"/>
    </row>
    <row r="497" spans="1:18" ht="81.599999999999994" customHeight="1">
      <c r="A497" s="64" t="s">
        <v>794</v>
      </c>
      <c r="B497" s="40" t="s">
        <v>269</v>
      </c>
      <c r="C497" s="25" t="s">
        <v>270</v>
      </c>
      <c r="D497" s="80" t="s">
        <v>793</v>
      </c>
      <c r="E497" s="40" t="s">
        <v>249</v>
      </c>
      <c r="F497" s="64"/>
      <c r="G497" s="64"/>
      <c r="H497" s="64"/>
      <c r="I497" s="88" t="s">
        <v>687</v>
      </c>
      <c r="J497" s="117"/>
      <c r="K497" s="64" t="s">
        <v>688</v>
      </c>
      <c r="L497" s="148">
        <f t="shared" si="11"/>
        <v>250000</v>
      </c>
      <c r="M497" s="133"/>
      <c r="N497" s="133"/>
      <c r="O497" s="133">
        <v>250000</v>
      </c>
      <c r="P497" s="133"/>
      <c r="Q497" s="133"/>
      <c r="R497" s="146"/>
    </row>
    <row r="498" spans="1:18" ht="81.599999999999994" customHeight="1">
      <c r="A498" s="64" t="s">
        <v>794</v>
      </c>
      <c r="B498" s="40" t="s">
        <v>269</v>
      </c>
      <c r="C498" s="25" t="s">
        <v>270</v>
      </c>
      <c r="D498" s="80" t="s">
        <v>793</v>
      </c>
      <c r="E498" s="40" t="s">
        <v>249</v>
      </c>
      <c r="F498" s="64"/>
      <c r="G498" s="64"/>
      <c r="H498" s="64"/>
      <c r="I498" s="88" t="s">
        <v>700</v>
      </c>
      <c r="J498" s="117"/>
      <c r="K498" s="64" t="s">
        <v>701</v>
      </c>
      <c r="L498" s="148">
        <f t="shared" si="11"/>
        <v>105000</v>
      </c>
      <c r="M498" s="133">
        <v>95000</v>
      </c>
      <c r="N498" s="133"/>
      <c r="O498" s="133">
        <v>10000</v>
      </c>
      <c r="P498" s="133"/>
      <c r="Q498" s="133"/>
      <c r="R498" s="146"/>
    </row>
    <row r="499" spans="1:18" ht="81.599999999999994" customHeight="1">
      <c r="A499" s="64" t="s">
        <v>794</v>
      </c>
      <c r="B499" s="40" t="s">
        <v>269</v>
      </c>
      <c r="C499" s="25" t="s">
        <v>270</v>
      </c>
      <c r="D499" s="80" t="s">
        <v>793</v>
      </c>
      <c r="E499" s="40" t="s">
        <v>249</v>
      </c>
      <c r="F499" s="64"/>
      <c r="G499" s="64"/>
      <c r="H499" s="64"/>
      <c r="I499" s="88" t="s">
        <v>702</v>
      </c>
      <c r="J499" s="117"/>
      <c r="K499" s="64" t="s">
        <v>703</v>
      </c>
      <c r="L499" s="148">
        <f t="shared" si="11"/>
        <v>30000</v>
      </c>
      <c r="M499" s="133">
        <v>30000</v>
      </c>
      <c r="N499" s="133"/>
      <c r="O499" s="133"/>
      <c r="P499" s="133"/>
      <c r="Q499" s="133"/>
      <c r="R499" s="146"/>
    </row>
    <row r="500" spans="1:18" ht="81.599999999999994" customHeight="1">
      <c r="A500" s="64" t="s">
        <v>794</v>
      </c>
      <c r="B500" s="40" t="s">
        <v>269</v>
      </c>
      <c r="C500" s="25" t="s">
        <v>270</v>
      </c>
      <c r="D500" s="80" t="s">
        <v>793</v>
      </c>
      <c r="E500" s="40" t="s">
        <v>249</v>
      </c>
      <c r="F500" s="64"/>
      <c r="G500" s="64"/>
      <c r="H500" s="64"/>
      <c r="I500" s="88" t="s">
        <v>704</v>
      </c>
      <c r="J500" s="117"/>
      <c r="K500" s="64" t="s">
        <v>705</v>
      </c>
      <c r="L500" s="148">
        <f t="shared" si="11"/>
        <v>30000</v>
      </c>
      <c r="M500" s="133"/>
      <c r="N500" s="133"/>
      <c r="O500" s="133">
        <v>30000</v>
      </c>
      <c r="P500" s="133"/>
      <c r="Q500" s="133"/>
      <c r="R500" s="146"/>
    </row>
    <row r="501" spans="1:18" ht="81.599999999999994" customHeight="1">
      <c r="A501" s="64" t="s">
        <v>794</v>
      </c>
      <c r="B501" s="40" t="s">
        <v>269</v>
      </c>
      <c r="C501" s="25" t="s">
        <v>270</v>
      </c>
      <c r="D501" s="80" t="s">
        <v>793</v>
      </c>
      <c r="E501" s="40" t="s">
        <v>249</v>
      </c>
      <c r="F501" s="64"/>
      <c r="G501" s="64"/>
      <c r="H501" s="64"/>
      <c r="I501" s="88" t="s">
        <v>687</v>
      </c>
      <c r="J501" s="117"/>
      <c r="K501" s="64" t="s">
        <v>688</v>
      </c>
      <c r="L501" s="148">
        <f t="shared" si="11"/>
        <v>72000</v>
      </c>
      <c r="M501" s="133"/>
      <c r="N501" s="133"/>
      <c r="O501" s="133">
        <v>72000</v>
      </c>
      <c r="P501" s="133"/>
      <c r="Q501" s="133"/>
      <c r="R501" s="146"/>
    </row>
    <row r="502" spans="1:18" ht="81.599999999999994" customHeight="1">
      <c r="A502" s="64" t="s">
        <v>794</v>
      </c>
      <c r="B502" s="40" t="s">
        <v>269</v>
      </c>
      <c r="C502" s="25" t="s">
        <v>270</v>
      </c>
      <c r="D502" s="80" t="s">
        <v>793</v>
      </c>
      <c r="E502" s="40" t="s">
        <v>249</v>
      </c>
      <c r="F502" s="64"/>
      <c r="G502" s="64"/>
      <c r="H502" s="64"/>
      <c r="I502" s="88" t="s">
        <v>694</v>
      </c>
      <c r="J502" s="117"/>
      <c r="K502" s="64" t="s">
        <v>695</v>
      </c>
      <c r="L502" s="148">
        <f t="shared" si="11"/>
        <v>575000</v>
      </c>
      <c r="M502" s="133"/>
      <c r="N502" s="133"/>
      <c r="O502" s="133">
        <v>497000</v>
      </c>
      <c r="P502" s="133"/>
      <c r="Q502" s="133">
        <v>78000</v>
      </c>
      <c r="R502" s="146"/>
    </row>
    <row r="503" spans="1:18" ht="81.599999999999994" customHeight="1">
      <c r="A503" s="64" t="s">
        <v>794</v>
      </c>
      <c r="B503" s="40" t="s">
        <v>269</v>
      </c>
      <c r="C503" s="25" t="s">
        <v>270</v>
      </c>
      <c r="D503" s="80" t="s">
        <v>793</v>
      </c>
      <c r="E503" s="40" t="s">
        <v>249</v>
      </c>
      <c r="F503" s="64"/>
      <c r="G503" s="64"/>
      <c r="H503" s="64"/>
      <c r="I503" s="88" t="s">
        <v>696</v>
      </c>
      <c r="J503" s="117"/>
      <c r="K503" s="64" t="s">
        <v>697</v>
      </c>
      <c r="L503" s="148">
        <f t="shared" si="11"/>
        <v>18000</v>
      </c>
      <c r="M503" s="133"/>
      <c r="N503" s="133"/>
      <c r="O503" s="133">
        <v>18000</v>
      </c>
      <c r="P503" s="133"/>
      <c r="Q503" s="133"/>
      <c r="R503" s="146"/>
    </row>
    <row r="504" spans="1:18" ht="81.599999999999994" customHeight="1">
      <c r="A504" s="82" t="s">
        <v>798</v>
      </c>
      <c r="B504" s="40" t="s">
        <v>269</v>
      </c>
      <c r="C504" s="25" t="s">
        <v>270</v>
      </c>
      <c r="D504" s="80" t="s">
        <v>799</v>
      </c>
      <c r="E504" s="40" t="s">
        <v>249</v>
      </c>
      <c r="F504" s="64"/>
      <c r="G504" s="64"/>
      <c r="H504" s="64"/>
      <c r="I504" s="95" t="s">
        <v>801</v>
      </c>
      <c r="J504" s="64"/>
      <c r="K504" s="95" t="s">
        <v>800</v>
      </c>
      <c r="L504" s="148">
        <f t="shared" ref="L504:L514" si="12">SUM(M504:R504)</f>
        <v>2973345</v>
      </c>
      <c r="M504" s="133">
        <v>2558675</v>
      </c>
      <c r="N504" s="133"/>
      <c r="O504" s="133"/>
      <c r="P504" s="133"/>
      <c r="Q504" s="133">
        <v>414670</v>
      </c>
      <c r="R504" s="146"/>
    </row>
    <row r="505" spans="1:18" ht="81.599999999999994" customHeight="1">
      <c r="A505" s="82" t="s">
        <v>843</v>
      </c>
      <c r="B505" s="40" t="s">
        <v>269</v>
      </c>
      <c r="C505" s="25" t="s">
        <v>270</v>
      </c>
      <c r="D505" s="93" t="s">
        <v>847</v>
      </c>
      <c r="E505" s="40" t="s">
        <v>249</v>
      </c>
      <c r="F505" s="9"/>
      <c r="G505" s="9"/>
      <c r="H505" s="9"/>
      <c r="I505" s="95" t="s">
        <v>845</v>
      </c>
      <c r="J505" s="64"/>
      <c r="K505" s="95" t="s">
        <v>846</v>
      </c>
      <c r="L505" s="148">
        <f t="shared" si="12"/>
        <v>8592</v>
      </c>
      <c r="M505" s="133">
        <v>8592</v>
      </c>
      <c r="N505" s="133"/>
      <c r="O505" s="133"/>
      <c r="P505" s="133"/>
      <c r="Q505" s="133"/>
      <c r="R505" s="146"/>
    </row>
    <row r="506" spans="1:18" ht="81.599999999999994" customHeight="1">
      <c r="A506" s="82" t="s">
        <v>843</v>
      </c>
      <c r="B506" s="40" t="s">
        <v>269</v>
      </c>
      <c r="C506" s="25" t="s">
        <v>270</v>
      </c>
      <c r="D506" s="93" t="s">
        <v>848</v>
      </c>
      <c r="E506" s="40" t="s">
        <v>249</v>
      </c>
      <c r="F506" s="9"/>
      <c r="G506" s="9"/>
      <c r="H506" s="9"/>
      <c r="I506" s="95" t="s">
        <v>845</v>
      </c>
      <c r="J506" s="64"/>
      <c r="K506" s="95" t="s">
        <v>846</v>
      </c>
      <c r="L506" s="148">
        <f t="shared" si="12"/>
        <v>161160</v>
      </c>
      <c r="M506" s="133">
        <v>78400</v>
      </c>
      <c r="N506" s="133"/>
      <c r="O506" s="133">
        <v>82760</v>
      </c>
      <c r="P506" s="133"/>
      <c r="Q506" s="133"/>
      <c r="R506" s="146"/>
    </row>
    <row r="507" spans="1:18" ht="81.599999999999994" customHeight="1">
      <c r="A507" s="82" t="s">
        <v>843</v>
      </c>
      <c r="B507" s="40" t="s">
        <v>269</v>
      </c>
      <c r="C507" s="25" t="s">
        <v>270</v>
      </c>
      <c r="D507" s="93" t="s">
        <v>849</v>
      </c>
      <c r="E507" s="40" t="s">
        <v>249</v>
      </c>
      <c r="F507" s="9"/>
      <c r="G507" s="9"/>
      <c r="H507" s="9"/>
      <c r="I507" s="95" t="s">
        <v>845</v>
      </c>
      <c r="J507" s="64"/>
      <c r="K507" s="95" t="s">
        <v>846</v>
      </c>
      <c r="L507" s="148">
        <f t="shared" si="12"/>
        <v>90520</v>
      </c>
      <c r="M507" s="133">
        <v>39160</v>
      </c>
      <c r="N507" s="133"/>
      <c r="O507" s="133">
        <v>51360</v>
      </c>
      <c r="P507" s="133"/>
      <c r="Q507" s="133"/>
      <c r="R507" s="146"/>
    </row>
    <row r="508" spans="1:18" ht="81.599999999999994" customHeight="1">
      <c r="A508" s="82" t="s">
        <v>843</v>
      </c>
      <c r="B508" s="40" t="s">
        <v>269</v>
      </c>
      <c r="C508" s="25" t="s">
        <v>270</v>
      </c>
      <c r="D508" s="93" t="s">
        <v>850</v>
      </c>
      <c r="E508" s="40" t="s">
        <v>249</v>
      </c>
      <c r="F508" s="9"/>
      <c r="G508" s="9"/>
      <c r="H508" s="9"/>
      <c r="I508" s="95" t="s">
        <v>845</v>
      </c>
      <c r="J508" s="64"/>
      <c r="K508" s="95" t="s">
        <v>846</v>
      </c>
      <c r="L508" s="148">
        <f t="shared" si="12"/>
        <v>248640</v>
      </c>
      <c r="M508" s="133">
        <v>179600</v>
      </c>
      <c r="N508" s="133"/>
      <c r="O508" s="133">
        <v>69040</v>
      </c>
      <c r="P508" s="133"/>
      <c r="Q508" s="133"/>
      <c r="R508" s="146"/>
    </row>
    <row r="509" spans="1:18" ht="81.599999999999994" customHeight="1">
      <c r="A509" s="82" t="s">
        <v>843</v>
      </c>
      <c r="B509" s="40" t="s">
        <v>269</v>
      </c>
      <c r="C509" s="25" t="s">
        <v>270</v>
      </c>
      <c r="D509" s="93" t="s">
        <v>851</v>
      </c>
      <c r="E509" s="40" t="s">
        <v>249</v>
      </c>
      <c r="F509" s="9"/>
      <c r="G509" s="9"/>
      <c r="H509" s="9"/>
      <c r="I509" s="95" t="s">
        <v>845</v>
      </c>
      <c r="J509" s="64"/>
      <c r="K509" s="95" t="s">
        <v>846</v>
      </c>
      <c r="L509" s="148">
        <f t="shared" si="12"/>
        <v>52680</v>
      </c>
      <c r="M509" s="133">
        <v>3400</v>
      </c>
      <c r="N509" s="133"/>
      <c r="O509" s="133">
        <v>49280</v>
      </c>
      <c r="P509" s="133"/>
      <c r="Q509" s="133"/>
      <c r="R509" s="146"/>
    </row>
    <row r="510" spans="1:18" ht="81.599999999999994" customHeight="1">
      <c r="A510" s="82" t="s">
        <v>843</v>
      </c>
      <c r="B510" s="40" t="s">
        <v>269</v>
      </c>
      <c r="C510" s="25" t="s">
        <v>270</v>
      </c>
      <c r="D510" s="93" t="s">
        <v>852</v>
      </c>
      <c r="E510" s="40" t="s">
        <v>249</v>
      </c>
      <c r="F510" s="9"/>
      <c r="G510" s="9"/>
      <c r="H510" s="9"/>
      <c r="I510" s="95" t="s">
        <v>845</v>
      </c>
      <c r="J510" s="64"/>
      <c r="K510" s="95" t="s">
        <v>846</v>
      </c>
      <c r="L510" s="148">
        <f t="shared" si="12"/>
        <v>48960</v>
      </c>
      <c r="M510" s="133">
        <v>39680</v>
      </c>
      <c r="N510" s="133">
        <v>5680</v>
      </c>
      <c r="O510" s="133"/>
      <c r="P510" s="133"/>
      <c r="Q510" s="133">
        <v>3600</v>
      </c>
      <c r="R510" s="146"/>
    </row>
    <row r="511" spans="1:18" ht="81.599999999999994" customHeight="1">
      <c r="A511" s="82" t="s">
        <v>843</v>
      </c>
      <c r="B511" s="40" t="s">
        <v>269</v>
      </c>
      <c r="C511" s="25" t="s">
        <v>270</v>
      </c>
      <c r="D511" s="93" t="s">
        <v>853</v>
      </c>
      <c r="E511" s="40" t="s">
        <v>249</v>
      </c>
      <c r="F511" s="9"/>
      <c r="G511" s="9"/>
      <c r="H511" s="9"/>
      <c r="I511" s="95" t="s">
        <v>845</v>
      </c>
      <c r="J511" s="64"/>
      <c r="K511" s="95" t="s">
        <v>846</v>
      </c>
      <c r="L511" s="148">
        <f t="shared" si="12"/>
        <v>112520</v>
      </c>
      <c r="M511" s="133">
        <v>48720</v>
      </c>
      <c r="N511" s="133"/>
      <c r="O511" s="133">
        <v>63800</v>
      </c>
      <c r="P511" s="133"/>
      <c r="Q511" s="133"/>
      <c r="R511" s="146"/>
    </row>
    <row r="512" spans="1:18" ht="81.599999999999994" customHeight="1">
      <c r="A512" s="82" t="s">
        <v>843</v>
      </c>
      <c r="B512" s="40" t="s">
        <v>269</v>
      </c>
      <c r="C512" s="25" t="s">
        <v>270</v>
      </c>
      <c r="D512" s="93" t="s">
        <v>854</v>
      </c>
      <c r="E512" s="40" t="s">
        <v>249</v>
      </c>
      <c r="F512" s="9"/>
      <c r="G512" s="9"/>
      <c r="H512" s="9"/>
      <c r="I512" s="95" t="s">
        <v>348</v>
      </c>
      <c r="J512" s="64"/>
      <c r="K512" s="95" t="s">
        <v>349</v>
      </c>
      <c r="L512" s="148">
        <f t="shared" si="12"/>
        <v>16950</v>
      </c>
      <c r="M512" s="133">
        <v>6750</v>
      </c>
      <c r="N512" s="133">
        <v>10200</v>
      </c>
      <c r="O512" s="133"/>
      <c r="P512" s="133"/>
      <c r="Q512" s="133"/>
      <c r="R512" s="146"/>
    </row>
    <row r="513" spans="1:18" ht="81.599999999999994" customHeight="1">
      <c r="A513" s="82" t="s">
        <v>843</v>
      </c>
      <c r="B513" s="40" t="s">
        <v>269</v>
      </c>
      <c r="C513" s="25" t="s">
        <v>270</v>
      </c>
      <c r="D513" s="93" t="s">
        <v>855</v>
      </c>
      <c r="E513" s="40" t="s">
        <v>249</v>
      </c>
      <c r="F513" s="9"/>
      <c r="G513" s="9"/>
      <c r="H513" s="9"/>
      <c r="I513" s="95" t="s">
        <v>348</v>
      </c>
      <c r="J513" s="64"/>
      <c r="K513" s="95" t="s">
        <v>349</v>
      </c>
      <c r="L513" s="148">
        <f t="shared" si="12"/>
        <v>30449</v>
      </c>
      <c r="M513" s="133">
        <v>6418</v>
      </c>
      <c r="N513" s="133">
        <v>18730</v>
      </c>
      <c r="O513" s="133">
        <v>4940</v>
      </c>
      <c r="P513" s="133"/>
      <c r="Q513" s="133">
        <v>361</v>
      </c>
      <c r="R513" s="146"/>
    </row>
    <row r="514" spans="1:18" ht="81.599999999999994" customHeight="1">
      <c r="A514" s="82" t="s">
        <v>843</v>
      </c>
      <c r="B514" s="40" t="s">
        <v>269</v>
      </c>
      <c r="C514" s="25" t="s">
        <v>270</v>
      </c>
      <c r="D514" s="93" t="s">
        <v>856</v>
      </c>
      <c r="E514" s="40" t="s">
        <v>249</v>
      </c>
      <c r="F514" s="9"/>
      <c r="G514" s="9"/>
      <c r="H514" s="9"/>
      <c r="I514" s="95" t="s">
        <v>348</v>
      </c>
      <c r="J514" s="64"/>
      <c r="K514" s="95" t="s">
        <v>349</v>
      </c>
      <c r="L514" s="148">
        <f t="shared" si="12"/>
        <v>27000</v>
      </c>
      <c r="M514" s="133">
        <v>8640</v>
      </c>
      <c r="N514" s="133">
        <v>7560</v>
      </c>
      <c r="O514" s="133">
        <v>10800</v>
      </c>
      <c r="P514" s="133"/>
      <c r="Q514" s="133"/>
      <c r="R514" s="146"/>
    </row>
    <row r="515" spans="1:18" ht="81.599999999999994" customHeight="1">
      <c r="A515" s="82" t="s">
        <v>843</v>
      </c>
      <c r="B515" s="40" t="s">
        <v>269</v>
      </c>
      <c r="C515" s="25" t="s">
        <v>270</v>
      </c>
      <c r="D515" s="93" t="s">
        <v>857</v>
      </c>
      <c r="E515" s="40" t="s">
        <v>249</v>
      </c>
      <c r="F515" s="9"/>
      <c r="G515" s="9"/>
      <c r="H515" s="9"/>
      <c r="I515" s="95" t="s">
        <v>348</v>
      </c>
      <c r="J515" s="64"/>
      <c r="K515" s="95" t="s">
        <v>349</v>
      </c>
      <c r="L515" s="148">
        <f t="shared" ref="L515:L532" si="13">SUM(M515:R515)</f>
        <v>11858</v>
      </c>
      <c r="M515" s="133">
        <v>9240</v>
      </c>
      <c r="N515" s="133"/>
      <c r="O515" s="133">
        <v>2618</v>
      </c>
      <c r="P515" s="133"/>
      <c r="Q515" s="133"/>
      <c r="R515" s="146"/>
    </row>
    <row r="516" spans="1:18" ht="81.599999999999994" customHeight="1">
      <c r="A516" s="82" t="s">
        <v>843</v>
      </c>
      <c r="B516" s="40" t="s">
        <v>269</v>
      </c>
      <c r="C516" s="25" t="s">
        <v>270</v>
      </c>
      <c r="D516" s="93" t="s">
        <v>858</v>
      </c>
      <c r="E516" s="40" t="s">
        <v>249</v>
      </c>
      <c r="F516" s="9"/>
      <c r="G516" s="9"/>
      <c r="H516" s="9"/>
      <c r="I516" s="95" t="s">
        <v>348</v>
      </c>
      <c r="J516" s="64"/>
      <c r="K516" s="95" t="s">
        <v>349</v>
      </c>
      <c r="L516" s="148">
        <f t="shared" si="13"/>
        <v>6100</v>
      </c>
      <c r="M516" s="133">
        <v>1940</v>
      </c>
      <c r="N516" s="133"/>
      <c r="O516" s="133">
        <v>4160</v>
      </c>
      <c r="P516" s="133"/>
      <c r="Q516" s="133"/>
      <c r="R516" s="146"/>
    </row>
    <row r="517" spans="1:18" ht="81.599999999999994" customHeight="1">
      <c r="A517" s="82" t="s">
        <v>843</v>
      </c>
      <c r="B517" s="40" t="s">
        <v>269</v>
      </c>
      <c r="C517" s="25" t="s">
        <v>270</v>
      </c>
      <c r="D517" s="93" t="s">
        <v>861</v>
      </c>
      <c r="E517" s="40" t="s">
        <v>249</v>
      </c>
      <c r="F517" s="9"/>
      <c r="G517" s="9"/>
      <c r="H517" s="9"/>
      <c r="I517" s="95" t="s">
        <v>859</v>
      </c>
      <c r="J517" s="64"/>
      <c r="K517" s="95" t="s">
        <v>860</v>
      </c>
      <c r="L517" s="148">
        <f t="shared" si="13"/>
        <v>136239.35999999999</v>
      </c>
      <c r="M517" s="133">
        <v>2999.52</v>
      </c>
      <c r="N517" s="133">
        <v>62319.839999999997</v>
      </c>
      <c r="O517" s="133"/>
      <c r="P517" s="133"/>
      <c r="Q517" s="133">
        <v>70920</v>
      </c>
      <c r="R517" s="146"/>
    </row>
    <row r="518" spans="1:18" ht="81.599999999999994" customHeight="1">
      <c r="A518" s="82" t="s">
        <v>843</v>
      </c>
      <c r="B518" s="40" t="s">
        <v>269</v>
      </c>
      <c r="C518" s="25" t="s">
        <v>270</v>
      </c>
      <c r="D518" s="93" t="s">
        <v>862</v>
      </c>
      <c r="E518" s="40" t="s">
        <v>249</v>
      </c>
      <c r="F518" s="9"/>
      <c r="G518" s="9"/>
      <c r="H518" s="9"/>
      <c r="I518" s="95" t="s">
        <v>859</v>
      </c>
      <c r="J518" s="64"/>
      <c r="K518" s="95" t="s">
        <v>860</v>
      </c>
      <c r="L518" s="148">
        <f t="shared" si="13"/>
        <v>6304</v>
      </c>
      <c r="M518" s="133"/>
      <c r="N518" s="133"/>
      <c r="O518" s="133">
        <v>5808</v>
      </c>
      <c r="P518" s="133"/>
      <c r="Q518" s="133">
        <v>496</v>
      </c>
      <c r="R518" s="146"/>
    </row>
    <row r="519" spans="1:18" ht="81.599999999999994" customHeight="1">
      <c r="A519" s="82" t="s">
        <v>843</v>
      </c>
      <c r="B519" s="40" t="s">
        <v>269</v>
      </c>
      <c r="C519" s="25" t="s">
        <v>270</v>
      </c>
      <c r="D519" s="93" t="s">
        <v>863</v>
      </c>
      <c r="E519" s="40" t="s">
        <v>249</v>
      </c>
      <c r="F519" s="9"/>
      <c r="G519" s="9"/>
      <c r="H519" s="9"/>
      <c r="I519" s="95" t="s">
        <v>859</v>
      </c>
      <c r="J519" s="64"/>
      <c r="K519" s="95" t="s">
        <v>860</v>
      </c>
      <c r="L519" s="148">
        <f t="shared" si="13"/>
        <v>94210</v>
      </c>
      <c r="M519" s="133">
        <v>69440</v>
      </c>
      <c r="N519" s="133">
        <v>3750</v>
      </c>
      <c r="O519" s="133">
        <v>13020</v>
      </c>
      <c r="P519" s="133"/>
      <c r="Q519" s="133">
        <v>8000</v>
      </c>
      <c r="R519" s="146"/>
    </row>
    <row r="520" spans="1:18" ht="81.599999999999994" customHeight="1">
      <c r="A520" s="82" t="s">
        <v>843</v>
      </c>
      <c r="B520" s="40" t="s">
        <v>269</v>
      </c>
      <c r="C520" s="25" t="s">
        <v>270</v>
      </c>
      <c r="D520" s="93" t="s">
        <v>864</v>
      </c>
      <c r="E520" s="40" t="s">
        <v>249</v>
      </c>
      <c r="F520" s="9"/>
      <c r="G520" s="9"/>
      <c r="H520" s="9"/>
      <c r="I520" s="95" t="s">
        <v>859</v>
      </c>
      <c r="J520" s="64"/>
      <c r="K520" s="95" t="s">
        <v>860</v>
      </c>
      <c r="L520" s="148">
        <f t="shared" si="13"/>
        <v>777.6</v>
      </c>
      <c r="M520" s="133">
        <v>777.6</v>
      </c>
      <c r="N520" s="133"/>
      <c r="O520" s="133"/>
      <c r="P520" s="133"/>
      <c r="Q520" s="133"/>
      <c r="R520" s="146"/>
    </row>
    <row r="521" spans="1:18" ht="81.599999999999994" customHeight="1">
      <c r="A521" s="82" t="s">
        <v>843</v>
      </c>
      <c r="B521" s="40" t="s">
        <v>269</v>
      </c>
      <c r="C521" s="25" t="s">
        <v>270</v>
      </c>
      <c r="D521" s="93" t="s">
        <v>867</v>
      </c>
      <c r="E521" s="40" t="s">
        <v>249</v>
      </c>
      <c r="F521" s="9"/>
      <c r="G521" s="9"/>
      <c r="H521" s="9"/>
      <c r="I521" s="95" t="s">
        <v>865</v>
      </c>
      <c r="J521" s="64"/>
      <c r="K521" s="95" t="s">
        <v>866</v>
      </c>
      <c r="L521" s="148">
        <f t="shared" si="13"/>
        <v>74359.199999999997</v>
      </c>
      <c r="M521" s="133">
        <v>7207.2</v>
      </c>
      <c r="N521" s="133">
        <v>32356</v>
      </c>
      <c r="O521" s="133">
        <v>25352</v>
      </c>
      <c r="P521" s="133"/>
      <c r="Q521" s="133">
        <v>9444</v>
      </c>
      <c r="R521" s="146"/>
    </row>
    <row r="522" spans="1:18" ht="81.599999999999994" customHeight="1">
      <c r="A522" s="82" t="s">
        <v>843</v>
      </c>
      <c r="B522" s="40" t="s">
        <v>269</v>
      </c>
      <c r="C522" s="25" t="s">
        <v>270</v>
      </c>
      <c r="D522" s="93" t="s">
        <v>870</v>
      </c>
      <c r="E522" s="40" t="s">
        <v>249</v>
      </c>
      <c r="F522" s="9"/>
      <c r="G522" s="9"/>
      <c r="H522" s="9"/>
      <c r="I522" s="95" t="s">
        <v>868</v>
      </c>
      <c r="J522" s="64"/>
      <c r="K522" s="95" t="s">
        <v>869</v>
      </c>
      <c r="L522" s="148">
        <f t="shared" si="13"/>
        <v>138724</v>
      </c>
      <c r="M522" s="133"/>
      <c r="N522" s="133">
        <v>35012</v>
      </c>
      <c r="O522" s="133">
        <v>103712</v>
      </c>
      <c r="P522" s="133"/>
      <c r="Q522" s="133"/>
      <c r="R522" s="146"/>
    </row>
    <row r="523" spans="1:18" ht="81.599999999999994" customHeight="1">
      <c r="A523" s="82" t="s">
        <v>843</v>
      </c>
      <c r="B523" s="40" t="s">
        <v>269</v>
      </c>
      <c r="C523" s="25" t="s">
        <v>270</v>
      </c>
      <c r="D523" s="93" t="s">
        <v>871</v>
      </c>
      <c r="E523" s="40" t="s">
        <v>249</v>
      </c>
      <c r="F523" s="9"/>
      <c r="G523" s="9"/>
      <c r="H523" s="9"/>
      <c r="I523" s="95" t="s">
        <v>868</v>
      </c>
      <c r="J523" s="64"/>
      <c r="K523" s="95" t="s">
        <v>869</v>
      </c>
      <c r="L523" s="148">
        <f t="shared" si="13"/>
        <v>4288</v>
      </c>
      <c r="M523" s="133"/>
      <c r="N523" s="133"/>
      <c r="O523" s="133"/>
      <c r="P523" s="133"/>
      <c r="Q523" s="133">
        <v>4288</v>
      </c>
      <c r="R523" s="146"/>
    </row>
    <row r="524" spans="1:18" ht="81.599999999999994" customHeight="1">
      <c r="A524" s="82" t="s">
        <v>843</v>
      </c>
      <c r="B524" s="40" t="s">
        <v>269</v>
      </c>
      <c r="C524" s="25" t="s">
        <v>270</v>
      </c>
      <c r="D524" s="93" t="s">
        <v>873</v>
      </c>
      <c r="E524" s="40" t="s">
        <v>249</v>
      </c>
      <c r="F524" s="9"/>
      <c r="G524" s="9"/>
      <c r="H524" s="9"/>
      <c r="I524" s="95" t="s">
        <v>872</v>
      </c>
      <c r="J524" s="64"/>
      <c r="K524" s="95" t="s">
        <v>353</v>
      </c>
      <c r="L524" s="148">
        <f t="shared" si="13"/>
        <v>27648.720000000001</v>
      </c>
      <c r="M524" s="133">
        <v>5483.1</v>
      </c>
      <c r="N524" s="133">
        <v>3586.44</v>
      </c>
      <c r="O524" s="133">
        <v>17452.599999999999</v>
      </c>
      <c r="P524" s="133"/>
      <c r="Q524" s="133">
        <v>1126.58</v>
      </c>
      <c r="R524" s="146"/>
    </row>
    <row r="525" spans="1:18" ht="81.599999999999994" customHeight="1">
      <c r="A525" s="82" t="s">
        <v>843</v>
      </c>
      <c r="B525" s="40" t="s">
        <v>269</v>
      </c>
      <c r="C525" s="25" t="s">
        <v>270</v>
      </c>
      <c r="D525" s="93" t="s">
        <v>874</v>
      </c>
      <c r="E525" s="40" t="s">
        <v>249</v>
      </c>
      <c r="F525" s="9"/>
      <c r="G525" s="9"/>
      <c r="H525" s="9"/>
      <c r="I525" s="95" t="s">
        <v>872</v>
      </c>
      <c r="J525" s="64"/>
      <c r="K525" s="95" t="s">
        <v>353</v>
      </c>
      <c r="L525" s="148">
        <f t="shared" si="13"/>
        <v>121716.76000000001</v>
      </c>
      <c r="M525" s="133">
        <v>10904.11</v>
      </c>
      <c r="N525" s="133">
        <v>109173.24</v>
      </c>
      <c r="O525" s="133"/>
      <c r="P525" s="133"/>
      <c r="Q525" s="133">
        <v>1639.41</v>
      </c>
      <c r="R525" s="146"/>
    </row>
    <row r="526" spans="1:18" ht="81.599999999999994" customHeight="1">
      <c r="A526" s="82" t="s">
        <v>843</v>
      </c>
      <c r="B526" s="40" t="s">
        <v>269</v>
      </c>
      <c r="C526" s="25" t="s">
        <v>270</v>
      </c>
      <c r="D526" s="93" t="s">
        <v>877</v>
      </c>
      <c r="E526" s="40" t="s">
        <v>249</v>
      </c>
      <c r="F526" s="9"/>
      <c r="G526" s="9"/>
      <c r="H526" s="9"/>
      <c r="I526" s="95" t="s">
        <v>875</v>
      </c>
      <c r="J526" s="64"/>
      <c r="K526" s="95" t="s">
        <v>876</v>
      </c>
      <c r="L526" s="148">
        <f t="shared" si="13"/>
        <v>74606.8</v>
      </c>
      <c r="M526" s="133">
        <v>56448</v>
      </c>
      <c r="N526" s="133"/>
      <c r="O526" s="133">
        <v>18158.8</v>
      </c>
      <c r="P526" s="133"/>
      <c r="Q526" s="133"/>
      <c r="R526" s="146"/>
    </row>
    <row r="527" spans="1:18" ht="81.599999999999994" customHeight="1">
      <c r="A527" s="82" t="s">
        <v>843</v>
      </c>
      <c r="B527" s="40" t="s">
        <v>269</v>
      </c>
      <c r="C527" s="25" t="s">
        <v>270</v>
      </c>
      <c r="D527" s="93" t="s">
        <v>880</v>
      </c>
      <c r="E527" s="40" t="s">
        <v>249</v>
      </c>
      <c r="F527" s="9"/>
      <c r="G527" s="9"/>
      <c r="H527" s="9"/>
      <c r="I527" s="95" t="s">
        <v>878</v>
      </c>
      <c r="J527" s="64"/>
      <c r="K527" s="95" t="s">
        <v>879</v>
      </c>
      <c r="L527" s="148">
        <f t="shared" si="13"/>
        <v>674362</v>
      </c>
      <c r="M527" s="133">
        <v>540072</v>
      </c>
      <c r="N527" s="133">
        <v>60770</v>
      </c>
      <c r="O527" s="133">
        <v>73520</v>
      </c>
      <c r="P527" s="133"/>
      <c r="Q527" s="133"/>
      <c r="R527" s="146"/>
    </row>
    <row r="528" spans="1:18" ht="81.599999999999994" customHeight="1">
      <c r="A528" s="82" t="s">
        <v>843</v>
      </c>
      <c r="B528" s="40" t="s">
        <v>269</v>
      </c>
      <c r="C528" s="25" t="s">
        <v>270</v>
      </c>
      <c r="D528" s="93" t="s">
        <v>883</v>
      </c>
      <c r="E528" s="40" t="s">
        <v>249</v>
      </c>
      <c r="F528" s="9"/>
      <c r="G528" s="9"/>
      <c r="H528" s="9"/>
      <c r="I528" s="95" t="s">
        <v>881</v>
      </c>
      <c r="J528" s="64"/>
      <c r="K528" s="95" t="s">
        <v>882</v>
      </c>
      <c r="L528" s="148">
        <f t="shared" si="13"/>
        <v>2904</v>
      </c>
      <c r="M528" s="133"/>
      <c r="N528" s="133">
        <v>264</v>
      </c>
      <c r="O528" s="133">
        <v>1056</v>
      </c>
      <c r="P528" s="133"/>
      <c r="Q528" s="133">
        <v>1584</v>
      </c>
      <c r="R528" s="146"/>
    </row>
    <row r="529" spans="1:18" ht="81.599999999999994" customHeight="1">
      <c r="A529" s="82" t="s">
        <v>843</v>
      </c>
      <c r="B529" s="40" t="s">
        <v>269</v>
      </c>
      <c r="C529" s="25" t="s">
        <v>270</v>
      </c>
      <c r="D529" s="93" t="s">
        <v>886</v>
      </c>
      <c r="E529" s="40" t="s">
        <v>249</v>
      </c>
      <c r="F529" s="9"/>
      <c r="G529" s="9"/>
      <c r="H529" s="9"/>
      <c r="I529" s="95" t="s">
        <v>884</v>
      </c>
      <c r="J529" s="64"/>
      <c r="K529" s="95" t="s">
        <v>885</v>
      </c>
      <c r="L529" s="148">
        <f t="shared" si="13"/>
        <v>243192.8</v>
      </c>
      <c r="M529" s="133">
        <v>12462.8</v>
      </c>
      <c r="N529" s="133">
        <v>20800</v>
      </c>
      <c r="O529" s="133">
        <v>208280</v>
      </c>
      <c r="P529" s="133"/>
      <c r="Q529" s="133">
        <v>1650</v>
      </c>
      <c r="R529" s="146"/>
    </row>
    <row r="530" spans="1:18" ht="81.599999999999994" customHeight="1">
      <c r="A530" s="82" t="s">
        <v>843</v>
      </c>
      <c r="B530" s="40" t="s">
        <v>269</v>
      </c>
      <c r="C530" s="25" t="s">
        <v>270</v>
      </c>
      <c r="D530" s="93" t="s">
        <v>887</v>
      </c>
      <c r="E530" s="40" t="s">
        <v>249</v>
      </c>
      <c r="F530" s="9"/>
      <c r="G530" s="9"/>
      <c r="H530" s="9"/>
      <c r="I530" s="95" t="s">
        <v>884</v>
      </c>
      <c r="J530" s="64"/>
      <c r="K530" s="95" t="s">
        <v>885</v>
      </c>
      <c r="L530" s="148">
        <f t="shared" si="13"/>
        <v>100672.8</v>
      </c>
      <c r="M530" s="133">
        <v>82720</v>
      </c>
      <c r="N530" s="133">
        <v>15600</v>
      </c>
      <c r="O530" s="133">
        <v>824</v>
      </c>
      <c r="P530" s="133"/>
      <c r="Q530" s="133">
        <v>1528.8</v>
      </c>
      <c r="R530" s="146"/>
    </row>
    <row r="531" spans="1:18" ht="81.599999999999994" customHeight="1">
      <c r="A531" s="82" t="s">
        <v>843</v>
      </c>
      <c r="B531" s="40" t="s">
        <v>269</v>
      </c>
      <c r="C531" s="25" t="s">
        <v>270</v>
      </c>
      <c r="D531" s="93" t="s">
        <v>888</v>
      </c>
      <c r="E531" s="40" t="s">
        <v>249</v>
      </c>
      <c r="F531" s="9"/>
      <c r="G531" s="9"/>
      <c r="H531" s="9"/>
      <c r="I531" s="95" t="s">
        <v>884</v>
      </c>
      <c r="J531" s="64"/>
      <c r="K531" s="95" t="s">
        <v>885</v>
      </c>
      <c r="L531" s="148">
        <f t="shared" si="13"/>
        <v>12400</v>
      </c>
      <c r="M531" s="133">
        <v>6800</v>
      </c>
      <c r="N531" s="133">
        <v>5600</v>
      </c>
      <c r="O531" s="133"/>
      <c r="P531" s="133"/>
      <c r="Q531" s="133"/>
      <c r="R531" s="146"/>
    </row>
    <row r="532" spans="1:18" ht="81.599999999999994" customHeight="1">
      <c r="A532" s="82" t="s">
        <v>843</v>
      </c>
      <c r="B532" s="40" t="s">
        <v>269</v>
      </c>
      <c r="C532" s="25" t="s">
        <v>270</v>
      </c>
      <c r="D532" s="93" t="s">
        <v>889</v>
      </c>
      <c r="E532" s="40" t="s">
        <v>249</v>
      </c>
      <c r="F532" s="9"/>
      <c r="G532" s="9"/>
      <c r="H532" s="9"/>
      <c r="I532" s="95" t="s">
        <v>884</v>
      </c>
      <c r="J532" s="64"/>
      <c r="K532" s="95" t="s">
        <v>885</v>
      </c>
      <c r="L532" s="148">
        <f t="shared" si="13"/>
        <v>1400</v>
      </c>
      <c r="M532" s="133"/>
      <c r="N532" s="133"/>
      <c r="O532" s="133">
        <v>1400</v>
      </c>
      <c r="P532" s="133"/>
      <c r="Q532" s="133"/>
      <c r="R532" s="146"/>
    </row>
    <row r="533" spans="1:18" ht="81.599999999999994" customHeight="1">
      <c r="A533" s="82" t="s">
        <v>808</v>
      </c>
      <c r="B533" s="75" t="s">
        <v>269</v>
      </c>
      <c r="C533" s="87" t="s">
        <v>270</v>
      </c>
      <c r="D533" s="56" t="s">
        <v>21</v>
      </c>
      <c r="E533" s="75" t="s">
        <v>249</v>
      </c>
      <c r="F533" s="22"/>
      <c r="G533" s="13"/>
      <c r="H533" s="26"/>
      <c r="I533" s="60" t="s">
        <v>22</v>
      </c>
      <c r="J533" s="60"/>
      <c r="K533" s="60" t="s">
        <v>23</v>
      </c>
      <c r="L533" s="148">
        <v>199440</v>
      </c>
      <c r="M533" s="133">
        <v>193320</v>
      </c>
      <c r="N533" s="133">
        <v>6120</v>
      </c>
      <c r="O533" s="133"/>
      <c r="P533" s="133"/>
      <c r="Q533" s="133"/>
      <c r="R533" s="146"/>
    </row>
    <row r="534" spans="1:18" ht="81.599999999999994" customHeight="1">
      <c r="A534" s="82" t="s">
        <v>809</v>
      </c>
      <c r="B534" s="75" t="s">
        <v>269</v>
      </c>
      <c r="C534" s="87" t="s">
        <v>270</v>
      </c>
      <c r="D534" s="80" t="s">
        <v>810</v>
      </c>
      <c r="E534" s="75" t="s">
        <v>249</v>
      </c>
      <c r="F534" s="64"/>
      <c r="G534" s="64"/>
      <c r="H534" s="64"/>
      <c r="I534" s="64" t="s">
        <v>817</v>
      </c>
      <c r="J534" s="64"/>
      <c r="K534" s="64" t="s">
        <v>215</v>
      </c>
      <c r="L534" s="148">
        <f>SUM(M534:R534)</f>
        <v>168278.7</v>
      </c>
      <c r="M534" s="133"/>
      <c r="N534" s="133">
        <v>168278.7</v>
      </c>
      <c r="O534" s="133"/>
      <c r="P534" s="133"/>
      <c r="Q534" s="133"/>
      <c r="R534" s="146"/>
    </row>
    <row r="535" spans="1:18" ht="81.599999999999994" customHeight="1">
      <c r="A535" s="82" t="s">
        <v>809</v>
      </c>
      <c r="B535" s="75" t="s">
        <v>269</v>
      </c>
      <c r="C535" s="87" t="s">
        <v>270</v>
      </c>
      <c r="D535" s="80" t="s">
        <v>811</v>
      </c>
      <c r="E535" s="75" t="s">
        <v>249</v>
      </c>
      <c r="F535" s="64"/>
      <c r="G535" s="64"/>
      <c r="H535" s="64"/>
      <c r="I535" s="64" t="s">
        <v>214</v>
      </c>
      <c r="J535" s="64"/>
      <c r="K535" s="64" t="s">
        <v>215</v>
      </c>
      <c r="L535" s="148">
        <f t="shared" ref="L535:L559" si="14">SUM(M535:R535)</f>
        <v>80198</v>
      </c>
      <c r="M535" s="133"/>
      <c r="N535" s="133">
        <v>80198</v>
      </c>
      <c r="O535" s="133"/>
      <c r="P535" s="133"/>
      <c r="Q535" s="133"/>
      <c r="R535" s="146"/>
    </row>
    <row r="536" spans="1:18" ht="81.599999999999994" customHeight="1">
      <c r="A536" s="82" t="s">
        <v>809</v>
      </c>
      <c r="B536" s="75" t="s">
        <v>269</v>
      </c>
      <c r="C536" s="87" t="s">
        <v>270</v>
      </c>
      <c r="D536" s="80" t="s">
        <v>812</v>
      </c>
      <c r="E536" s="75" t="s">
        <v>249</v>
      </c>
      <c r="F536" s="64"/>
      <c r="G536" s="64"/>
      <c r="H536" s="64"/>
      <c r="I536" s="64" t="s">
        <v>285</v>
      </c>
      <c r="J536" s="64"/>
      <c r="K536" s="64" t="s">
        <v>287</v>
      </c>
      <c r="L536" s="148">
        <f t="shared" si="14"/>
        <v>1919.48</v>
      </c>
      <c r="M536" s="133"/>
      <c r="N536" s="133">
        <v>1919.48</v>
      </c>
      <c r="O536" s="133"/>
      <c r="P536" s="133"/>
      <c r="Q536" s="133"/>
      <c r="R536" s="146"/>
    </row>
    <row r="537" spans="1:18" ht="81.599999999999994" customHeight="1">
      <c r="A537" s="82" t="s">
        <v>809</v>
      </c>
      <c r="B537" s="75" t="s">
        <v>269</v>
      </c>
      <c r="C537" s="87" t="s">
        <v>270</v>
      </c>
      <c r="D537" s="80" t="s">
        <v>813</v>
      </c>
      <c r="E537" s="75" t="s">
        <v>249</v>
      </c>
      <c r="F537" s="64"/>
      <c r="G537" s="64"/>
      <c r="H537" s="64"/>
      <c r="I537" s="64" t="s">
        <v>818</v>
      </c>
      <c r="J537" s="64"/>
      <c r="K537" s="64" t="s">
        <v>819</v>
      </c>
      <c r="L537" s="148">
        <f t="shared" si="14"/>
        <v>7256.09</v>
      </c>
      <c r="M537" s="133"/>
      <c r="N537" s="133">
        <v>7256.09</v>
      </c>
      <c r="O537" s="133"/>
      <c r="P537" s="133"/>
      <c r="Q537" s="133"/>
      <c r="R537" s="146"/>
    </row>
    <row r="538" spans="1:18" ht="81.599999999999994" customHeight="1">
      <c r="A538" s="82" t="s">
        <v>809</v>
      </c>
      <c r="B538" s="75" t="s">
        <v>269</v>
      </c>
      <c r="C538" s="87" t="s">
        <v>270</v>
      </c>
      <c r="D538" s="80" t="s">
        <v>814</v>
      </c>
      <c r="E538" s="75" t="s">
        <v>249</v>
      </c>
      <c r="F538" s="64"/>
      <c r="G538" s="64"/>
      <c r="H538" s="64"/>
      <c r="I538" s="64" t="s">
        <v>820</v>
      </c>
      <c r="J538" s="64"/>
      <c r="K538" s="64" t="s">
        <v>821</v>
      </c>
      <c r="L538" s="148">
        <f t="shared" si="14"/>
        <v>33284.31</v>
      </c>
      <c r="M538" s="133"/>
      <c r="N538" s="133">
        <v>33284.31</v>
      </c>
      <c r="O538" s="133"/>
      <c r="P538" s="133"/>
      <c r="Q538" s="133"/>
      <c r="R538" s="146"/>
    </row>
    <row r="539" spans="1:18" ht="81.599999999999994" customHeight="1">
      <c r="A539" s="82" t="s">
        <v>809</v>
      </c>
      <c r="B539" s="75" t="s">
        <v>269</v>
      </c>
      <c r="C539" s="87" t="s">
        <v>270</v>
      </c>
      <c r="D539" s="80" t="s">
        <v>816</v>
      </c>
      <c r="E539" s="75" t="s">
        <v>249</v>
      </c>
      <c r="F539" s="64"/>
      <c r="G539" s="64"/>
      <c r="H539" s="64"/>
      <c r="I539" s="64" t="s">
        <v>822</v>
      </c>
      <c r="J539" s="64"/>
      <c r="K539" s="64" t="s">
        <v>468</v>
      </c>
      <c r="L539" s="148">
        <f t="shared" si="14"/>
        <v>2104194.65</v>
      </c>
      <c r="M539" s="133"/>
      <c r="N539" s="133">
        <v>2104194.65</v>
      </c>
      <c r="O539" s="133"/>
      <c r="P539" s="133"/>
      <c r="Q539" s="133"/>
      <c r="R539" s="146"/>
    </row>
    <row r="540" spans="1:18" ht="81.599999999999994" customHeight="1">
      <c r="A540" s="82" t="s">
        <v>843</v>
      </c>
      <c r="B540" s="40" t="s">
        <v>269</v>
      </c>
      <c r="C540" s="25" t="s">
        <v>270</v>
      </c>
      <c r="D540" s="93" t="s">
        <v>844</v>
      </c>
      <c r="E540" s="40" t="s">
        <v>249</v>
      </c>
      <c r="F540" s="9"/>
      <c r="G540" s="9"/>
      <c r="H540" s="9"/>
      <c r="I540" s="95"/>
      <c r="J540" s="64"/>
      <c r="K540" s="95"/>
      <c r="L540" s="148"/>
      <c r="M540" s="133"/>
      <c r="N540" s="133"/>
      <c r="O540" s="133"/>
      <c r="P540" s="133"/>
      <c r="Q540" s="133"/>
      <c r="R540" s="146"/>
    </row>
    <row r="541" spans="1:18" ht="81.599999999999994" customHeight="1">
      <c r="A541" s="82" t="s">
        <v>843</v>
      </c>
      <c r="B541" s="40" t="s">
        <v>269</v>
      </c>
      <c r="C541" s="25" t="s">
        <v>270</v>
      </c>
      <c r="D541" s="93" t="s">
        <v>844</v>
      </c>
      <c r="E541" s="40" t="s">
        <v>249</v>
      </c>
      <c r="F541" s="9"/>
      <c r="G541" s="9"/>
      <c r="H541" s="9"/>
      <c r="I541" s="95"/>
      <c r="J541" s="64"/>
      <c r="K541" s="95"/>
      <c r="L541" s="148"/>
      <c r="M541" s="133"/>
      <c r="N541" s="133"/>
      <c r="O541" s="133"/>
      <c r="P541" s="133"/>
      <c r="Q541" s="133"/>
      <c r="R541" s="146"/>
    </row>
    <row r="542" spans="1:18" ht="81.599999999999994" customHeight="1">
      <c r="A542" s="82" t="s">
        <v>843</v>
      </c>
      <c r="B542" s="40" t="s">
        <v>269</v>
      </c>
      <c r="C542" s="25" t="s">
        <v>270</v>
      </c>
      <c r="D542" s="93" t="s">
        <v>844</v>
      </c>
      <c r="E542" s="40" t="s">
        <v>249</v>
      </c>
      <c r="F542" s="9"/>
      <c r="G542" s="9"/>
      <c r="H542" s="9"/>
      <c r="I542" s="95"/>
      <c r="J542" s="64"/>
      <c r="K542" s="95"/>
      <c r="L542" s="148"/>
      <c r="M542" s="133"/>
      <c r="N542" s="133"/>
      <c r="O542" s="133"/>
      <c r="P542" s="133"/>
      <c r="Q542" s="133"/>
      <c r="R542" s="146"/>
    </row>
    <row r="543" spans="1:18" ht="81.599999999999994" customHeight="1">
      <c r="A543" s="82" t="s">
        <v>843</v>
      </c>
      <c r="B543" s="40" t="s">
        <v>269</v>
      </c>
      <c r="C543" s="25" t="s">
        <v>270</v>
      </c>
      <c r="D543" s="93" t="s">
        <v>844</v>
      </c>
      <c r="E543" s="40" t="s">
        <v>249</v>
      </c>
      <c r="F543" s="9"/>
      <c r="G543" s="9"/>
      <c r="H543" s="9"/>
      <c r="I543" s="95"/>
      <c r="J543" s="64"/>
      <c r="K543" s="95"/>
      <c r="L543" s="148"/>
      <c r="M543" s="133"/>
      <c r="N543" s="133"/>
      <c r="O543" s="133"/>
      <c r="P543" s="133"/>
      <c r="Q543" s="133"/>
      <c r="R543" s="146"/>
    </row>
    <row r="544" spans="1:18" ht="81.599999999999994" customHeight="1">
      <c r="A544" s="82" t="s">
        <v>843</v>
      </c>
      <c r="B544" s="40" t="s">
        <v>269</v>
      </c>
      <c r="C544" s="25" t="s">
        <v>270</v>
      </c>
      <c r="D544" s="93" t="s">
        <v>844</v>
      </c>
      <c r="E544" s="40" t="s">
        <v>249</v>
      </c>
      <c r="F544" s="9"/>
      <c r="G544" s="9"/>
      <c r="H544" s="9"/>
      <c r="I544" s="95"/>
      <c r="J544" s="64"/>
      <c r="K544" s="95"/>
      <c r="L544" s="148"/>
      <c r="M544" s="133"/>
      <c r="N544" s="133"/>
      <c r="O544" s="133"/>
      <c r="P544" s="133"/>
      <c r="Q544" s="133"/>
      <c r="R544" s="146"/>
    </row>
    <row r="545" spans="1:18" ht="81.599999999999994" customHeight="1">
      <c r="A545" s="82" t="s">
        <v>843</v>
      </c>
      <c r="B545" s="40" t="s">
        <v>269</v>
      </c>
      <c r="C545" s="25" t="s">
        <v>270</v>
      </c>
      <c r="D545" s="93" t="s">
        <v>844</v>
      </c>
      <c r="E545" s="40" t="s">
        <v>249</v>
      </c>
      <c r="F545" s="9"/>
      <c r="G545" s="9"/>
      <c r="H545" s="9"/>
      <c r="I545" s="95"/>
      <c r="J545" s="64"/>
      <c r="K545" s="95"/>
      <c r="L545" s="148"/>
      <c r="M545" s="133"/>
      <c r="N545" s="133"/>
      <c r="O545" s="133"/>
      <c r="P545" s="133"/>
      <c r="Q545" s="133"/>
      <c r="R545" s="146"/>
    </row>
    <row r="546" spans="1:18" ht="81.599999999999994" customHeight="1">
      <c r="A546" s="82" t="s">
        <v>843</v>
      </c>
      <c r="B546" s="40" t="s">
        <v>269</v>
      </c>
      <c r="C546" s="25" t="s">
        <v>270</v>
      </c>
      <c r="D546" s="93" t="s">
        <v>844</v>
      </c>
      <c r="E546" s="40" t="s">
        <v>249</v>
      </c>
      <c r="F546" s="9"/>
      <c r="G546" s="9"/>
      <c r="H546" s="9"/>
      <c r="I546" s="95"/>
      <c r="J546" s="64"/>
      <c r="K546" s="95"/>
      <c r="L546" s="148"/>
      <c r="M546" s="133"/>
      <c r="N546" s="133"/>
      <c r="O546" s="133"/>
      <c r="P546" s="133"/>
      <c r="Q546" s="133"/>
      <c r="R546" s="146"/>
    </row>
    <row r="547" spans="1:18" ht="81.599999999999994" customHeight="1">
      <c r="A547" s="82" t="s">
        <v>843</v>
      </c>
      <c r="B547" s="40" t="s">
        <v>269</v>
      </c>
      <c r="C547" s="25" t="s">
        <v>270</v>
      </c>
      <c r="D547" s="93" t="s">
        <v>844</v>
      </c>
      <c r="E547" s="40" t="s">
        <v>249</v>
      </c>
      <c r="F547" s="9"/>
      <c r="G547" s="9"/>
      <c r="H547" s="9"/>
      <c r="I547" s="95"/>
      <c r="J547" s="64"/>
      <c r="K547" s="95"/>
      <c r="L547" s="148"/>
      <c r="M547" s="133"/>
      <c r="N547" s="133"/>
      <c r="O547" s="133"/>
      <c r="P547" s="133"/>
      <c r="Q547" s="133"/>
      <c r="R547" s="146"/>
    </row>
    <row r="548" spans="1:18" ht="81.599999999999994" customHeight="1">
      <c r="A548" s="82" t="s">
        <v>843</v>
      </c>
      <c r="B548" s="40" t="s">
        <v>269</v>
      </c>
      <c r="C548" s="25" t="s">
        <v>270</v>
      </c>
      <c r="D548" s="93" t="s">
        <v>844</v>
      </c>
      <c r="E548" s="40" t="s">
        <v>249</v>
      </c>
      <c r="F548" s="9"/>
      <c r="G548" s="9"/>
      <c r="H548" s="9"/>
      <c r="I548" s="95"/>
      <c r="J548" s="64"/>
      <c r="K548" s="95"/>
      <c r="L548" s="148"/>
      <c r="M548" s="133"/>
      <c r="N548" s="133"/>
      <c r="O548" s="133"/>
      <c r="P548" s="133"/>
      <c r="Q548" s="133"/>
      <c r="R548" s="146"/>
    </row>
    <row r="549" spans="1:18" ht="81.599999999999994" customHeight="1">
      <c r="A549" s="82" t="s">
        <v>843</v>
      </c>
      <c r="B549" s="40" t="s">
        <v>269</v>
      </c>
      <c r="C549" s="25" t="s">
        <v>270</v>
      </c>
      <c r="D549" s="93" t="s">
        <v>844</v>
      </c>
      <c r="E549" s="40" t="s">
        <v>249</v>
      </c>
      <c r="F549" s="9"/>
      <c r="G549" s="9"/>
      <c r="H549" s="9"/>
      <c r="I549" s="95"/>
      <c r="J549" s="64"/>
      <c r="K549" s="95"/>
      <c r="L549" s="148"/>
      <c r="M549" s="133"/>
      <c r="N549" s="133"/>
      <c r="O549" s="133"/>
      <c r="P549" s="133"/>
      <c r="Q549" s="133"/>
      <c r="R549" s="146"/>
    </row>
    <row r="550" spans="1:18" ht="81.599999999999994" customHeight="1">
      <c r="A550" s="82" t="s">
        <v>843</v>
      </c>
      <c r="B550" s="40" t="s">
        <v>269</v>
      </c>
      <c r="C550" s="25" t="s">
        <v>270</v>
      </c>
      <c r="D550" s="93" t="s">
        <v>844</v>
      </c>
      <c r="E550" s="40" t="s">
        <v>249</v>
      </c>
      <c r="F550" s="9"/>
      <c r="G550" s="9"/>
      <c r="H550" s="9"/>
      <c r="I550" s="95"/>
      <c r="J550" s="64"/>
      <c r="K550" s="95"/>
      <c r="L550" s="148"/>
      <c r="M550" s="133"/>
      <c r="N550" s="133"/>
      <c r="O550" s="133"/>
      <c r="P550" s="133"/>
      <c r="Q550" s="133"/>
      <c r="R550" s="146"/>
    </row>
    <row r="551" spans="1:18" ht="81.599999999999994" customHeight="1">
      <c r="A551" s="82" t="s">
        <v>808</v>
      </c>
      <c r="B551" s="75" t="s">
        <v>269</v>
      </c>
      <c r="C551" s="87" t="s">
        <v>270</v>
      </c>
      <c r="D551" s="56" t="s">
        <v>21</v>
      </c>
      <c r="E551" s="75" t="s">
        <v>249</v>
      </c>
      <c r="F551" s="22"/>
      <c r="G551" s="13"/>
      <c r="H551" s="26"/>
      <c r="I551" s="60" t="s">
        <v>22</v>
      </c>
      <c r="J551" s="60"/>
      <c r="K551" s="60" t="s">
        <v>23</v>
      </c>
      <c r="L551" s="148">
        <v>199440</v>
      </c>
      <c r="M551" s="133">
        <v>193320</v>
      </c>
      <c r="N551" s="133">
        <v>6120</v>
      </c>
      <c r="O551" s="133"/>
      <c r="P551" s="133"/>
      <c r="Q551" s="133"/>
      <c r="R551" s="146"/>
    </row>
    <row r="552" spans="1:18" ht="81.599999999999994" customHeight="1">
      <c r="A552" s="82" t="s">
        <v>809</v>
      </c>
      <c r="B552" s="75" t="s">
        <v>269</v>
      </c>
      <c r="C552" s="87" t="s">
        <v>270</v>
      </c>
      <c r="D552" s="80" t="s">
        <v>810</v>
      </c>
      <c r="E552" s="75" t="s">
        <v>249</v>
      </c>
      <c r="F552" s="64"/>
      <c r="G552" s="64"/>
      <c r="H552" s="64"/>
      <c r="I552" s="64" t="s">
        <v>817</v>
      </c>
      <c r="J552" s="64"/>
      <c r="K552" s="64" t="s">
        <v>215</v>
      </c>
      <c r="L552" s="148">
        <f>SUM(M552:R552)</f>
        <v>168278.7</v>
      </c>
      <c r="M552" s="133"/>
      <c r="N552" s="133">
        <v>168278.7</v>
      </c>
      <c r="O552" s="133"/>
      <c r="P552" s="133"/>
      <c r="Q552" s="133"/>
      <c r="R552" s="146"/>
    </row>
    <row r="553" spans="1:18" ht="81.599999999999994" customHeight="1">
      <c r="A553" s="82" t="s">
        <v>809</v>
      </c>
      <c r="B553" s="75" t="s">
        <v>269</v>
      </c>
      <c r="C553" s="87" t="s">
        <v>270</v>
      </c>
      <c r="D553" s="80" t="s">
        <v>811</v>
      </c>
      <c r="E553" s="75" t="s">
        <v>249</v>
      </c>
      <c r="F553" s="64"/>
      <c r="G553" s="64"/>
      <c r="H553" s="64"/>
      <c r="I553" s="64" t="s">
        <v>214</v>
      </c>
      <c r="J553" s="64"/>
      <c r="K553" s="64" t="s">
        <v>215</v>
      </c>
      <c r="L553" s="148">
        <f t="shared" ref="L553:L557" si="15">SUM(M553:R553)</f>
        <v>80198</v>
      </c>
      <c r="M553" s="133"/>
      <c r="N553" s="133">
        <v>80198</v>
      </c>
      <c r="O553" s="133"/>
      <c r="P553" s="133"/>
      <c r="Q553" s="133"/>
      <c r="R553" s="146"/>
    </row>
    <row r="554" spans="1:18" ht="81.599999999999994" customHeight="1">
      <c r="A554" s="82" t="s">
        <v>809</v>
      </c>
      <c r="B554" s="75" t="s">
        <v>269</v>
      </c>
      <c r="C554" s="87" t="s">
        <v>270</v>
      </c>
      <c r="D554" s="80" t="s">
        <v>812</v>
      </c>
      <c r="E554" s="75" t="s">
        <v>249</v>
      </c>
      <c r="F554" s="64"/>
      <c r="G554" s="64"/>
      <c r="H554" s="64"/>
      <c r="I554" s="64" t="s">
        <v>285</v>
      </c>
      <c r="J554" s="64"/>
      <c r="K554" s="64" t="s">
        <v>287</v>
      </c>
      <c r="L554" s="148">
        <f t="shared" si="15"/>
        <v>1919.48</v>
      </c>
      <c r="M554" s="133"/>
      <c r="N554" s="133">
        <v>1919.48</v>
      </c>
      <c r="O554" s="133"/>
      <c r="P554" s="133"/>
      <c r="Q554" s="133"/>
      <c r="R554" s="146"/>
    </row>
    <row r="555" spans="1:18" ht="81.599999999999994" customHeight="1">
      <c r="A555" s="82" t="s">
        <v>809</v>
      </c>
      <c r="B555" s="75" t="s">
        <v>269</v>
      </c>
      <c r="C555" s="87" t="s">
        <v>270</v>
      </c>
      <c r="D555" s="80" t="s">
        <v>813</v>
      </c>
      <c r="E555" s="75" t="s">
        <v>249</v>
      </c>
      <c r="F555" s="64"/>
      <c r="G555" s="64"/>
      <c r="H555" s="64"/>
      <c r="I555" s="64" t="s">
        <v>818</v>
      </c>
      <c r="J555" s="64"/>
      <c r="K555" s="64" t="s">
        <v>819</v>
      </c>
      <c r="L555" s="148">
        <f t="shared" si="15"/>
        <v>7256.09</v>
      </c>
      <c r="M555" s="133"/>
      <c r="N555" s="133">
        <v>7256.09</v>
      </c>
      <c r="O555" s="133"/>
      <c r="P555" s="133"/>
      <c r="Q555" s="133"/>
      <c r="R555" s="146"/>
    </row>
    <row r="556" spans="1:18" ht="81.599999999999994" customHeight="1">
      <c r="A556" s="82" t="s">
        <v>809</v>
      </c>
      <c r="B556" s="75" t="s">
        <v>269</v>
      </c>
      <c r="C556" s="87" t="s">
        <v>270</v>
      </c>
      <c r="D556" s="80" t="s">
        <v>814</v>
      </c>
      <c r="E556" s="75" t="s">
        <v>249</v>
      </c>
      <c r="F556" s="64"/>
      <c r="G556" s="64"/>
      <c r="H556" s="64"/>
      <c r="I556" s="64" t="s">
        <v>820</v>
      </c>
      <c r="J556" s="64"/>
      <c r="K556" s="64" t="s">
        <v>821</v>
      </c>
      <c r="L556" s="148">
        <f t="shared" si="15"/>
        <v>33284.31</v>
      </c>
      <c r="M556" s="133"/>
      <c r="N556" s="133">
        <v>33284.31</v>
      </c>
      <c r="O556" s="133"/>
      <c r="P556" s="133"/>
      <c r="Q556" s="133"/>
      <c r="R556" s="146"/>
    </row>
    <row r="557" spans="1:18" ht="81.599999999999994" customHeight="1">
      <c r="A557" s="82" t="s">
        <v>809</v>
      </c>
      <c r="B557" s="75" t="s">
        <v>269</v>
      </c>
      <c r="C557" s="87" t="s">
        <v>270</v>
      </c>
      <c r="D557" s="80" t="s">
        <v>816</v>
      </c>
      <c r="E557" s="75" t="s">
        <v>249</v>
      </c>
      <c r="F557" s="64"/>
      <c r="G557" s="64"/>
      <c r="H557" s="64"/>
      <c r="I557" s="64" t="s">
        <v>822</v>
      </c>
      <c r="J557" s="64"/>
      <c r="K557" s="64" t="s">
        <v>468</v>
      </c>
      <c r="L557" s="148">
        <f t="shared" si="15"/>
        <v>2104194.65</v>
      </c>
      <c r="M557" s="133"/>
      <c r="N557" s="133">
        <v>2104194.65</v>
      </c>
      <c r="O557" s="133"/>
      <c r="P557" s="133"/>
      <c r="Q557" s="133"/>
      <c r="R557" s="146"/>
    </row>
    <row r="558" spans="1:18" ht="81.599999999999994" customHeight="1">
      <c r="A558" s="82" t="s">
        <v>809</v>
      </c>
      <c r="B558" s="75" t="s">
        <v>269</v>
      </c>
      <c r="C558" s="87" t="s">
        <v>270</v>
      </c>
      <c r="D558" s="80" t="s">
        <v>815</v>
      </c>
      <c r="E558" s="75" t="s">
        <v>249</v>
      </c>
      <c r="F558" s="64"/>
      <c r="G558" s="64"/>
      <c r="H558" s="64"/>
      <c r="I558" s="64" t="s">
        <v>74</v>
      </c>
      <c r="J558" s="64"/>
      <c r="K558" s="64" t="s">
        <v>75</v>
      </c>
      <c r="L558" s="148">
        <f t="shared" si="14"/>
        <v>18353.88</v>
      </c>
      <c r="M558" s="133">
        <v>18353.88</v>
      </c>
      <c r="N558" s="133"/>
      <c r="O558" s="133"/>
      <c r="P558" s="133"/>
      <c r="Q558" s="133"/>
      <c r="R558" s="146"/>
    </row>
    <row r="559" spans="1:18" ht="81.599999999999994" customHeight="1">
      <c r="A559" s="82" t="s">
        <v>930</v>
      </c>
      <c r="B559" s="75" t="s">
        <v>269</v>
      </c>
      <c r="C559" s="87" t="s">
        <v>270</v>
      </c>
      <c r="D559" s="80" t="s">
        <v>931</v>
      </c>
      <c r="E559" s="75" t="s">
        <v>249</v>
      </c>
      <c r="F559" s="64"/>
      <c r="G559" s="64"/>
      <c r="H559" s="64"/>
      <c r="I559" s="64" t="s">
        <v>932</v>
      </c>
      <c r="J559" s="95" t="s">
        <v>806</v>
      </c>
      <c r="K559" s="64" t="s">
        <v>831</v>
      </c>
      <c r="L559" s="148">
        <f t="shared" si="14"/>
        <v>819257.17</v>
      </c>
      <c r="M559" s="133">
        <v>722358</v>
      </c>
      <c r="N559" s="133"/>
      <c r="O559" s="133">
        <v>96899.17</v>
      </c>
      <c r="P559" s="133"/>
      <c r="Q559" s="133"/>
      <c r="R559" s="146"/>
    </row>
    <row r="560" spans="1:18" ht="81.599999999999994" customHeight="1">
      <c r="A560" s="82" t="s">
        <v>823</v>
      </c>
      <c r="B560" s="75" t="s">
        <v>269</v>
      </c>
      <c r="C560" s="87" t="s">
        <v>270</v>
      </c>
      <c r="D560" s="80" t="s">
        <v>824</v>
      </c>
      <c r="E560" s="75" t="s">
        <v>249</v>
      </c>
      <c r="F560" s="64"/>
      <c r="G560" s="64"/>
      <c r="H560" s="64"/>
      <c r="I560" s="64" t="s">
        <v>830</v>
      </c>
      <c r="J560" s="64"/>
      <c r="K560" s="64" t="s">
        <v>831</v>
      </c>
      <c r="L560" s="148">
        <f>M560+N560+O560+Q560</f>
        <v>154008</v>
      </c>
      <c r="M560" s="133">
        <v>57040</v>
      </c>
      <c r="N560" s="133">
        <v>71300</v>
      </c>
      <c r="O560" s="133">
        <v>14260</v>
      </c>
      <c r="P560" s="133"/>
      <c r="Q560" s="133">
        <v>11408</v>
      </c>
      <c r="R560" s="146"/>
    </row>
    <row r="561" spans="1:18" ht="81.599999999999994" customHeight="1">
      <c r="A561" s="82" t="s">
        <v>823</v>
      </c>
      <c r="B561" s="75" t="s">
        <v>269</v>
      </c>
      <c r="C561" s="87" t="s">
        <v>270</v>
      </c>
      <c r="D561" s="80" t="s">
        <v>825</v>
      </c>
      <c r="E561" s="75" t="s">
        <v>249</v>
      </c>
      <c r="F561" s="64"/>
      <c r="G561" s="64"/>
      <c r="H561" s="64"/>
      <c r="I561" s="64" t="s">
        <v>333</v>
      </c>
      <c r="J561" s="64"/>
      <c r="K561" s="64" t="s">
        <v>316</v>
      </c>
      <c r="L561" s="148">
        <f t="shared" ref="L561:L566" si="16">M561+N561+O561+Q561</f>
        <v>771120</v>
      </c>
      <c r="M561" s="133">
        <v>340200</v>
      </c>
      <c r="N561" s="133">
        <v>340200</v>
      </c>
      <c r="O561" s="133">
        <v>37800</v>
      </c>
      <c r="P561" s="133"/>
      <c r="Q561" s="133">
        <v>52920</v>
      </c>
      <c r="R561" s="146"/>
    </row>
    <row r="562" spans="1:18" ht="81.599999999999994" customHeight="1">
      <c r="A562" s="82" t="s">
        <v>823</v>
      </c>
      <c r="B562" s="75" t="s">
        <v>269</v>
      </c>
      <c r="C562" s="87" t="s">
        <v>270</v>
      </c>
      <c r="D562" s="80" t="s">
        <v>826</v>
      </c>
      <c r="E562" s="75" t="s">
        <v>249</v>
      </c>
      <c r="F562" s="64"/>
      <c r="G562" s="64"/>
      <c r="H562" s="64"/>
      <c r="I562" s="64" t="s">
        <v>333</v>
      </c>
      <c r="J562" s="64"/>
      <c r="K562" s="64" t="s">
        <v>316</v>
      </c>
      <c r="L562" s="148">
        <f t="shared" si="16"/>
        <v>387930</v>
      </c>
      <c r="M562" s="133">
        <v>134000</v>
      </c>
      <c r="N562" s="133">
        <v>134000</v>
      </c>
      <c r="O562" s="133">
        <v>107200</v>
      </c>
      <c r="P562" s="133"/>
      <c r="Q562" s="133">
        <v>12730</v>
      </c>
      <c r="R562" s="146"/>
    </row>
    <row r="563" spans="1:18" ht="81.599999999999994" customHeight="1">
      <c r="A563" s="82" t="s">
        <v>823</v>
      </c>
      <c r="B563" s="75" t="s">
        <v>269</v>
      </c>
      <c r="C563" s="87" t="s">
        <v>270</v>
      </c>
      <c r="D563" s="80" t="s">
        <v>827</v>
      </c>
      <c r="E563" s="75" t="s">
        <v>249</v>
      </c>
      <c r="F563" s="64"/>
      <c r="G563" s="64"/>
      <c r="H563" s="64"/>
      <c r="I563" s="64" t="s">
        <v>333</v>
      </c>
      <c r="J563" s="64"/>
      <c r="K563" s="64" t="s">
        <v>316</v>
      </c>
      <c r="L563" s="148">
        <f t="shared" si="16"/>
        <v>510000</v>
      </c>
      <c r="M563" s="133">
        <v>225000</v>
      </c>
      <c r="N563" s="133">
        <v>75000</v>
      </c>
      <c r="O563" s="133">
        <v>210000</v>
      </c>
      <c r="P563" s="133"/>
      <c r="Q563" s="133"/>
      <c r="R563" s="146"/>
    </row>
    <row r="564" spans="1:18" ht="81.599999999999994" customHeight="1">
      <c r="A564" s="82" t="s">
        <v>823</v>
      </c>
      <c r="B564" s="75" t="s">
        <v>269</v>
      </c>
      <c r="C564" s="87" t="s">
        <v>270</v>
      </c>
      <c r="D564" s="80" t="s">
        <v>828</v>
      </c>
      <c r="E564" s="75" t="s">
        <v>249</v>
      </c>
      <c r="F564" s="64"/>
      <c r="G564" s="64"/>
      <c r="H564" s="64"/>
      <c r="I564" s="64" t="s">
        <v>333</v>
      </c>
      <c r="J564" s="64"/>
      <c r="K564" s="64" t="s">
        <v>316</v>
      </c>
      <c r="L564" s="148">
        <f t="shared" si="16"/>
        <v>80000</v>
      </c>
      <c r="M564" s="133">
        <v>32000</v>
      </c>
      <c r="N564" s="133">
        <v>48000</v>
      </c>
      <c r="O564" s="133"/>
      <c r="P564" s="133"/>
      <c r="Q564" s="133"/>
      <c r="R564" s="146"/>
    </row>
    <row r="565" spans="1:18" ht="81.599999999999994" customHeight="1">
      <c r="A565" s="82" t="s">
        <v>823</v>
      </c>
      <c r="B565" s="75" t="s">
        <v>269</v>
      </c>
      <c r="C565" s="87" t="s">
        <v>270</v>
      </c>
      <c r="D565" s="80" t="s">
        <v>829</v>
      </c>
      <c r="E565" s="75" t="s">
        <v>249</v>
      </c>
      <c r="F565" s="64"/>
      <c r="G565" s="64"/>
      <c r="H565" s="64"/>
      <c r="I565" s="64" t="s">
        <v>832</v>
      </c>
      <c r="J565" s="64"/>
      <c r="K565" s="64" t="s">
        <v>833</v>
      </c>
      <c r="L565" s="148">
        <f t="shared" si="16"/>
        <v>174800</v>
      </c>
      <c r="M565" s="133">
        <v>14720</v>
      </c>
      <c r="N565" s="133">
        <v>147200</v>
      </c>
      <c r="O565" s="133">
        <v>9200</v>
      </c>
      <c r="P565" s="133"/>
      <c r="Q565" s="133">
        <v>3680</v>
      </c>
      <c r="R565" s="146"/>
    </row>
    <row r="566" spans="1:18" ht="81.599999999999994" customHeight="1">
      <c r="A566" s="82" t="s">
        <v>890</v>
      </c>
      <c r="B566" s="75" t="s">
        <v>269</v>
      </c>
      <c r="C566" s="87" t="s">
        <v>270</v>
      </c>
      <c r="D566" s="80" t="s">
        <v>892</v>
      </c>
      <c r="E566" s="75" t="s">
        <v>249</v>
      </c>
      <c r="F566" s="64"/>
      <c r="G566" s="64"/>
      <c r="H566" s="64"/>
      <c r="I566" s="64" t="s">
        <v>891</v>
      </c>
      <c r="J566" s="64"/>
      <c r="K566" s="64" t="s">
        <v>485</v>
      </c>
      <c r="L566" s="148">
        <f t="shared" si="16"/>
        <v>27816</v>
      </c>
      <c r="M566" s="133">
        <v>22252.799999999999</v>
      </c>
      <c r="N566" s="133">
        <v>0</v>
      </c>
      <c r="O566" s="133">
        <v>0</v>
      </c>
      <c r="P566" s="133"/>
      <c r="Q566" s="133">
        <v>5563.2</v>
      </c>
      <c r="R566" s="146"/>
    </row>
    <row r="567" spans="1:18" ht="81.599999999999994" customHeight="1">
      <c r="A567" s="82" t="s">
        <v>893</v>
      </c>
      <c r="B567" s="75" t="s">
        <v>269</v>
      </c>
      <c r="C567" s="87" t="s">
        <v>270</v>
      </c>
      <c r="D567" s="80" t="s">
        <v>894</v>
      </c>
      <c r="E567" s="75" t="s">
        <v>249</v>
      </c>
      <c r="F567" s="64"/>
      <c r="G567" s="64"/>
      <c r="H567" s="64"/>
      <c r="I567" s="64" t="s">
        <v>895</v>
      </c>
      <c r="J567" s="64"/>
      <c r="K567" s="64" t="s">
        <v>18</v>
      </c>
      <c r="L567" s="148"/>
      <c r="M567" s="133">
        <v>5000000</v>
      </c>
      <c r="N567" s="133"/>
      <c r="O567" s="133"/>
      <c r="P567" s="133"/>
      <c r="Q567" s="133"/>
      <c r="R567" s="146"/>
    </row>
    <row r="568" spans="1:18" ht="81.599999999999994" customHeight="1">
      <c r="A568" s="82" t="s">
        <v>893</v>
      </c>
      <c r="B568" s="75" t="s">
        <v>269</v>
      </c>
      <c r="C568" s="87" t="s">
        <v>270</v>
      </c>
      <c r="D568" s="80" t="s">
        <v>894</v>
      </c>
      <c r="E568" s="75" t="s">
        <v>249</v>
      </c>
      <c r="F568" s="64"/>
      <c r="G568" s="64"/>
      <c r="H568" s="64"/>
      <c r="I568" s="64" t="s">
        <v>896</v>
      </c>
      <c r="J568" s="64"/>
      <c r="K568" s="64" t="s">
        <v>20</v>
      </c>
      <c r="L568" s="148"/>
      <c r="M568" s="133"/>
      <c r="N568" s="133"/>
      <c r="O568" s="133"/>
      <c r="P568" s="133"/>
      <c r="Q568" s="133">
        <v>530000</v>
      </c>
      <c r="R568" s="146"/>
    </row>
    <row r="569" spans="1:18" ht="81.599999999999994" customHeight="1">
      <c r="A569" s="122" t="s">
        <v>897</v>
      </c>
      <c r="B569" s="75" t="s">
        <v>269</v>
      </c>
      <c r="C569" s="123" t="s">
        <v>270</v>
      </c>
      <c r="D569" s="85" t="s">
        <v>56</v>
      </c>
      <c r="E569" s="44" t="s">
        <v>269</v>
      </c>
      <c r="F569" s="59"/>
      <c r="G569" s="64"/>
      <c r="H569" s="64"/>
      <c r="I569" s="64" t="s">
        <v>57</v>
      </c>
      <c r="J569" s="69"/>
      <c r="K569" s="64" t="s">
        <v>407</v>
      </c>
      <c r="L569" s="148">
        <v>56694.44</v>
      </c>
      <c r="M569" s="133"/>
      <c r="N569" s="133"/>
      <c r="O569" s="133">
        <v>56694.44</v>
      </c>
      <c r="P569" s="133"/>
      <c r="Q569" s="133"/>
      <c r="R569" s="146"/>
    </row>
    <row r="570" spans="1:18" ht="81.599999999999994" customHeight="1">
      <c r="A570" s="82" t="s">
        <v>933</v>
      </c>
      <c r="B570" s="57" t="s">
        <v>269</v>
      </c>
      <c r="C570" s="61" t="s">
        <v>270</v>
      </c>
      <c r="D570" s="80" t="s">
        <v>935</v>
      </c>
      <c r="E570" s="79" t="s">
        <v>249</v>
      </c>
      <c r="F570" s="59"/>
      <c r="G570" s="64"/>
      <c r="H570" s="64"/>
      <c r="I570" s="64" t="s">
        <v>934</v>
      </c>
      <c r="J570" s="69"/>
      <c r="K570" s="64" t="s">
        <v>680</v>
      </c>
      <c r="L570" s="148">
        <f t="shared" ref="L570:L575" si="17">SUM(M570:Q570)</f>
        <v>101536</v>
      </c>
      <c r="M570" s="133">
        <v>30656</v>
      </c>
      <c r="N570" s="133">
        <v>39520</v>
      </c>
      <c r="O570" s="133">
        <v>27520</v>
      </c>
      <c r="P570" s="133"/>
      <c r="Q570" s="133">
        <v>3840</v>
      </c>
      <c r="R570" s="146"/>
    </row>
    <row r="571" spans="1:18" ht="81.599999999999994" customHeight="1">
      <c r="A571" s="82" t="s">
        <v>933</v>
      </c>
      <c r="B571" s="57" t="s">
        <v>269</v>
      </c>
      <c r="C571" s="61" t="s">
        <v>270</v>
      </c>
      <c r="D571" s="80" t="s">
        <v>936</v>
      </c>
      <c r="E571" s="79" t="s">
        <v>249</v>
      </c>
      <c r="F571" s="59"/>
      <c r="G571" s="64"/>
      <c r="H571" s="64"/>
      <c r="I571" s="64" t="s">
        <v>938</v>
      </c>
      <c r="J571" s="69"/>
      <c r="K571" s="64" t="s">
        <v>351</v>
      </c>
      <c r="L571" s="148">
        <f t="shared" si="17"/>
        <v>11642.4</v>
      </c>
      <c r="M571" s="133">
        <v>0</v>
      </c>
      <c r="N571" s="133">
        <v>6534</v>
      </c>
      <c r="O571" s="133">
        <v>4752</v>
      </c>
      <c r="P571" s="133"/>
      <c r="Q571" s="133">
        <v>356.4</v>
      </c>
      <c r="R571" s="146"/>
    </row>
    <row r="572" spans="1:18" ht="81.599999999999994" customHeight="1">
      <c r="A572" s="82" t="s">
        <v>933</v>
      </c>
      <c r="B572" s="57" t="s">
        <v>269</v>
      </c>
      <c r="C572" s="61" t="s">
        <v>270</v>
      </c>
      <c r="D572" s="80" t="s">
        <v>937</v>
      </c>
      <c r="E572" s="79" t="s">
        <v>249</v>
      </c>
      <c r="F572" s="59"/>
      <c r="G572" s="64"/>
      <c r="H572" s="64"/>
      <c r="I572" s="64" t="s">
        <v>938</v>
      </c>
      <c r="J572" s="69"/>
      <c r="K572" s="64" t="s">
        <v>351</v>
      </c>
      <c r="L572" s="148">
        <f t="shared" si="17"/>
        <v>330410</v>
      </c>
      <c r="M572" s="133">
        <v>98892</v>
      </c>
      <c r="N572" s="133">
        <v>58302</v>
      </c>
      <c r="O572" s="133">
        <v>125460</v>
      </c>
      <c r="P572" s="133"/>
      <c r="Q572" s="133">
        <v>47756</v>
      </c>
      <c r="R572" s="146"/>
    </row>
    <row r="573" spans="1:18" ht="81.599999999999994" customHeight="1">
      <c r="A573" s="82" t="s">
        <v>933</v>
      </c>
      <c r="B573" s="57" t="s">
        <v>269</v>
      </c>
      <c r="C573" s="61" t="s">
        <v>270</v>
      </c>
      <c r="D573" s="80" t="s">
        <v>939</v>
      </c>
      <c r="E573" s="79" t="s">
        <v>249</v>
      </c>
      <c r="F573" s="59"/>
      <c r="G573" s="64"/>
      <c r="H573" s="64"/>
      <c r="I573" s="64" t="s">
        <v>940</v>
      </c>
      <c r="J573" s="69"/>
      <c r="K573" s="64" t="s">
        <v>941</v>
      </c>
      <c r="L573" s="148">
        <f t="shared" si="17"/>
        <v>14168</v>
      </c>
      <c r="M573" s="133">
        <v>2208</v>
      </c>
      <c r="N573" s="133">
        <v>3680</v>
      </c>
      <c r="O573" s="133">
        <v>7360</v>
      </c>
      <c r="P573" s="133"/>
      <c r="Q573" s="133">
        <v>920</v>
      </c>
      <c r="R573" s="146"/>
    </row>
    <row r="574" spans="1:18" ht="81.599999999999994" customHeight="1">
      <c r="A574" s="82" t="s">
        <v>933</v>
      </c>
      <c r="B574" s="57" t="s">
        <v>269</v>
      </c>
      <c r="C574" s="61" t="s">
        <v>270</v>
      </c>
      <c r="D574" s="80" t="s">
        <v>942</v>
      </c>
      <c r="E574" s="79" t="s">
        <v>249</v>
      </c>
      <c r="F574" s="59"/>
      <c r="G574" s="64"/>
      <c r="H574" s="64"/>
      <c r="I574" s="64" t="s">
        <v>938</v>
      </c>
      <c r="J574" s="69"/>
      <c r="K574" s="64" t="s">
        <v>351</v>
      </c>
      <c r="L574" s="148">
        <f t="shared" si="17"/>
        <v>19160</v>
      </c>
      <c r="M574" s="133">
        <v>0</v>
      </c>
      <c r="N574" s="133">
        <v>15328</v>
      </c>
      <c r="O574" s="133">
        <v>0</v>
      </c>
      <c r="P574" s="133"/>
      <c r="Q574" s="133">
        <v>3832</v>
      </c>
      <c r="R574" s="146"/>
    </row>
    <row r="575" spans="1:18" ht="81.599999999999994" customHeight="1">
      <c r="A575" s="82" t="s">
        <v>933</v>
      </c>
      <c r="B575" s="57" t="s">
        <v>269</v>
      </c>
      <c r="C575" s="61" t="s">
        <v>270</v>
      </c>
      <c r="D575" s="80" t="s">
        <v>943</v>
      </c>
      <c r="E575" s="79" t="s">
        <v>249</v>
      </c>
      <c r="F575" s="59"/>
      <c r="G575" s="64"/>
      <c r="H575" s="69"/>
      <c r="I575" s="64" t="s">
        <v>944</v>
      </c>
      <c r="J575" s="69"/>
      <c r="K575" s="64" t="s">
        <v>619</v>
      </c>
      <c r="L575" s="148">
        <f t="shared" si="17"/>
        <v>24820</v>
      </c>
      <c r="M575" s="133"/>
      <c r="N575" s="133">
        <v>2920</v>
      </c>
      <c r="O575" s="133">
        <v>21900</v>
      </c>
      <c r="P575" s="133"/>
      <c r="Q575" s="133"/>
      <c r="R575" s="146"/>
    </row>
    <row r="576" spans="1:18" ht="81.599999999999994" customHeight="1">
      <c r="A576" s="82" t="s">
        <v>933</v>
      </c>
      <c r="B576" s="57" t="s">
        <v>269</v>
      </c>
      <c r="C576" s="61" t="s">
        <v>270</v>
      </c>
      <c r="D576" s="80" t="s">
        <v>945</v>
      </c>
      <c r="E576" s="64" t="s">
        <v>249</v>
      </c>
      <c r="F576" s="59"/>
      <c r="G576" s="64"/>
      <c r="H576" s="64"/>
      <c r="I576" s="64"/>
      <c r="J576" s="64"/>
      <c r="K576" s="64"/>
      <c r="L576" s="148"/>
      <c r="M576" s="133"/>
      <c r="N576" s="133"/>
      <c r="O576" s="133"/>
      <c r="P576" s="133"/>
      <c r="Q576" s="133"/>
      <c r="R576" s="146"/>
    </row>
    <row r="577" spans="1:18" ht="81.599999999999994" customHeight="1">
      <c r="A577" s="82" t="s">
        <v>933</v>
      </c>
      <c r="B577" s="57" t="s">
        <v>269</v>
      </c>
      <c r="C577" s="61" t="s">
        <v>270</v>
      </c>
      <c r="D577" s="80" t="s">
        <v>946</v>
      </c>
      <c r="E577" s="64" t="s">
        <v>249</v>
      </c>
      <c r="F577" s="59"/>
      <c r="G577" s="64"/>
      <c r="H577" s="64"/>
      <c r="I577" s="64"/>
      <c r="J577" s="64"/>
      <c r="K577" s="64"/>
      <c r="L577" s="148"/>
      <c r="M577" s="133"/>
      <c r="N577" s="133"/>
      <c r="O577" s="133"/>
      <c r="P577" s="133"/>
      <c r="Q577" s="133"/>
      <c r="R577" s="146"/>
    </row>
    <row r="578" spans="1:18" ht="81.599999999999994" customHeight="1">
      <c r="A578" s="82" t="s">
        <v>933</v>
      </c>
      <c r="B578" s="57" t="s">
        <v>269</v>
      </c>
      <c r="C578" s="61" t="s">
        <v>270</v>
      </c>
      <c r="D578" s="80" t="s">
        <v>947</v>
      </c>
      <c r="E578" s="64" t="s">
        <v>249</v>
      </c>
      <c r="F578" s="59"/>
      <c r="G578" s="64"/>
      <c r="H578" s="64"/>
      <c r="I578" s="64"/>
      <c r="J578" s="64"/>
      <c r="K578" s="64"/>
      <c r="L578" s="148"/>
      <c r="M578" s="133"/>
      <c r="N578" s="133"/>
      <c r="O578" s="133"/>
      <c r="P578" s="133"/>
      <c r="Q578" s="133"/>
      <c r="R578" s="146"/>
    </row>
    <row r="579" spans="1:18" ht="81.599999999999994" customHeight="1">
      <c r="A579" s="82" t="s">
        <v>933</v>
      </c>
      <c r="B579" s="57" t="s">
        <v>269</v>
      </c>
      <c r="C579" s="61" t="s">
        <v>270</v>
      </c>
      <c r="D579" s="80" t="s">
        <v>948</v>
      </c>
      <c r="E579" s="64" t="s">
        <v>249</v>
      </c>
      <c r="F579" s="59"/>
      <c r="G579" s="64"/>
      <c r="H579" s="64"/>
      <c r="I579" s="64"/>
      <c r="J579" s="64"/>
      <c r="K579" s="64"/>
      <c r="L579" s="148"/>
      <c r="M579" s="133"/>
      <c r="N579" s="133"/>
      <c r="O579" s="133"/>
      <c r="P579" s="133"/>
      <c r="Q579" s="133"/>
      <c r="R579" s="146"/>
    </row>
    <row r="580" spans="1:18" ht="81.599999999999994" customHeight="1">
      <c r="A580" s="82" t="s">
        <v>933</v>
      </c>
      <c r="B580" s="57" t="s">
        <v>269</v>
      </c>
      <c r="C580" s="61" t="s">
        <v>270</v>
      </c>
      <c r="D580" s="80" t="s">
        <v>949</v>
      </c>
      <c r="E580" s="64" t="s">
        <v>249</v>
      </c>
      <c r="F580" s="59"/>
      <c r="G580" s="64"/>
      <c r="H580" s="64"/>
      <c r="I580" s="64"/>
      <c r="J580" s="64"/>
      <c r="K580" s="64"/>
      <c r="L580" s="148"/>
      <c r="M580" s="133"/>
      <c r="N580" s="133"/>
      <c r="O580" s="133"/>
      <c r="P580" s="133"/>
      <c r="Q580" s="133"/>
      <c r="R580" s="146"/>
    </row>
    <row r="581" spans="1:18" ht="81.599999999999994" customHeight="1">
      <c r="A581" s="82"/>
      <c r="B581" s="57" t="s">
        <v>269</v>
      </c>
      <c r="C581" s="61" t="s">
        <v>270</v>
      </c>
      <c r="D581" s="80" t="s">
        <v>950</v>
      </c>
      <c r="E581" s="64" t="s">
        <v>249</v>
      </c>
      <c r="F581" s="59"/>
      <c r="G581" s="64"/>
      <c r="H581" s="64"/>
      <c r="I581" s="64"/>
      <c r="J581" s="64"/>
      <c r="K581" s="64"/>
      <c r="L581" s="148"/>
      <c r="M581" s="133"/>
      <c r="N581" s="133"/>
      <c r="O581" s="133"/>
      <c r="P581" s="133"/>
      <c r="Q581" s="133"/>
      <c r="R581" s="146"/>
    </row>
    <row r="582" spans="1:18" ht="81.599999999999994" customHeight="1">
      <c r="A582" s="82"/>
      <c r="B582" s="57" t="s">
        <v>269</v>
      </c>
      <c r="C582" s="61" t="s">
        <v>270</v>
      </c>
      <c r="D582" s="80" t="s">
        <v>951</v>
      </c>
      <c r="E582" s="64" t="s">
        <v>249</v>
      </c>
      <c r="F582" s="59"/>
      <c r="G582" s="64"/>
      <c r="H582" s="64"/>
      <c r="I582" s="64"/>
      <c r="J582" s="64"/>
      <c r="K582" s="64"/>
      <c r="L582" s="148"/>
      <c r="M582" s="133"/>
      <c r="N582" s="133"/>
      <c r="O582" s="133"/>
      <c r="P582" s="133"/>
      <c r="Q582" s="133"/>
      <c r="R582" s="146"/>
    </row>
    <row r="583" spans="1:18" ht="81.599999999999994" customHeight="1">
      <c r="A583" s="82"/>
      <c r="B583" s="57" t="s">
        <v>269</v>
      </c>
      <c r="C583" s="61" t="s">
        <v>270</v>
      </c>
      <c r="D583" s="80" t="s">
        <v>952</v>
      </c>
      <c r="E583" s="64" t="s">
        <v>249</v>
      </c>
      <c r="F583" s="59"/>
      <c r="G583" s="64"/>
      <c r="H583" s="64"/>
      <c r="I583" s="64"/>
      <c r="J583" s="64"/>
      <c r="K583" s="64"/>
      <c r="L583" s="148"/>
      <c r="M583" s="133"/>
      <c r="N583" s="133"/>
      <c r="O583" s="133"/>
      <c r="P583" s="133"/>
      <c r="Q583" s="133"/>
      <c r="R583" s="146"/>
    </row>
    <row r="584" spans="1:18" ht="81.599999999999994" customHeight="1">
      <c r="A584" s="82"/>
      <c r="B584" s="57" t="s">
        <v>269</v>
      </c>
      <c r="C584" s="61" t="s">
        <v>270</v>
      </c>
      <c r="D584" s="80" t="s">
        <v>953</v>
      </c>
      <c r="E584" s="64" t="s">
        <v>249</v>
      </c>
      <c r="F584" s="59"/>
      <c r="G584" s="64"/>
      <c r="H584" s="64"/>
      <c r="I584" s="64"/>
      <c r="J584" s="64"/>
      <c r="K584" s="64"/>
      <c r="L584" s="148"/>
      <c r="M584" s="133"/>
      <c r="N584" s="133"/>
      <c r="O584" s="133"/>
      <c r="P584" s="133"/>
      <c r="Q584" s="133"/>
      <c r="R584" s="146"/>
    </row>
    <row r="585" spans="1:18" ht="81.599999999999994" customHeight="1">
      <c r="A585" s="82"/>
      <c r="B585" s="57" t="s">
        <v>269</v>
      </c>
      <c r="C585" s="61" t="s">
        <v>270</v>
      </c>
      <c r="D585" s="80" t="s">
        <v>954</v>
      </c>
      <c r="E585" s="64" t="s">
        <v>249</v>
      </c>
      <c r="F585" s="59"/>
      <c r="G585" s="64"/>
      <c r="H585" s="64"/>
      <c r="I585" s="64"/>
      <c r="J585" s="64"/>
      <c r="K585" s="64"/>
      <c r="L585" s="148"/>
      <c r="M585" s="133"/>
      <c r="N585" s="133"/>
      <c r="O585" s="133"/>
      <c r="P585" s="133"/>
      <c r="Q585" s="133"/>
      <c r="R585" s="146"/>
    </row>
    <row r="586" spans="1:18" ht="81.599999999999994" customHeight="1">
      <c r="A586" s="82" t="s">
        <v>933</v>
      </c>
      <c r="B586" s="57" t="s">
        <v>269</v>
      </c>
      <c r="C586" s="61" t="s">
        <v>270</v>
      </c>
      <c r="D586" s="80" t="s">
        <v>955</v>
      </c>
      <c r="E586" s="64" t="s">
        <v>249</v>
      </c>
      <c r="F586" s="59"/>
      <c r="G586" s="64"/>
      <c r="H586" s="64"/>
      <c r="I586" s="64"/>
      <c r="J586" s="64"/>
      <c r="K586" s="64"/>
      <c r="L586" s="148"/>
      <c r="M586" s="133"/>
      <c r="N586" s="133"/>
      <c r="O586" s="133"/>
      <c r="P586" s="133"/>
      <c r="Q586" s="133"/>
      <c r="R586" s="146"/>
    </row>
    <row r="587" spans="1:18" ht="81.599999999999994" customHeight="1">
      <c r="A587" s="124" t="s">
        <v>914</v>
      </c>
      <c r="B587" s="125" t="s">
        <v>269</v>
      </c>
      <c r="C587" s="126" t="s">
        <v>270</v>
      </c>
      <c r="D587" s="93" t="s">
        <v>915</v>
      </c>
      <c r="E587" s="71" t="s">
        <v>249</v>
      </c>
      <c r="F587" s="1"/>
      <c r="G587" s="78"/>
      <c r="H587" s="78"/>
      <c r="I587" s="9" t="s">
        <v>525</v>
      </c>
      <c r="J587" s="127"/>
      <c r="K587" s="9" t="s">
        <v>531</v>
      </c>
      <c r="L587" s="148">
        <f>M587+N587+O587+P587+Q587+R587</f>
        <v>168815.75</v>
      </c>
      <c r="M587" s="133"/>
      <c r="N587" s="133">
        <v>168815.75</v>
      </c>
      <c r="O587" s="133"/>
      <c r="P587" s="133"/>
      <c r="Q587" s="133"/>
      <c r="R587" s="146"/>
    </row>
    <row r="588" spans="1:18" ht="81.599999999999994" customHeight="1">
      <c r="A588" s="82" t="s">
        <v>898</v>
      </c>
      <c r="B588" s="40" t="s">
        <v>269</v>
      </c>
      <c r="C588" s="25" t="s">
        <v>270</v>
      </c>
      <c r="D588" s="74" t="s">
        <v>902</v>
      </c>
      <c r="E588" s="40" t="s">
        <v>249</v>
      </c>
      <c r="F588" s="64"/>
      <c r="G588" s="64"/>
      <c r="H588" s="64"/>
      <c r="I588" s="33" t="s">
        <v>381</v>
      </c>
      <c r="J588" s="64" t="s">
        <v>382</v>
      </c>
      <c r="K588" s="27" t="s">
        <v>383</v>
      </c>
      <c r="L588" s="148">
        <v>158400</v>
      </c>
      <c r="M588" s="133"/>
      <c r="N588" s="133"/>
      <c r="O588" s="133">
        <v>158400</v>
      </c>
      <c r="P588" s="133"/>
      <c r="Q588" s="133"/>
      <c r="R588" s="146"/>
    </row>
    <row r="589" spans="1:18" ht="81.599999999999994" customHeight="1">
      <c r="A589" s="82" t="s">
        <v>898</v>
      </c>
      <c r="B589" s="40" t="s">
        <v>269</v>
      </c>
      <c r="C589" s="25" t="s">
        <v>270</v>
      </c>
      <c r="D589" s="74" t="s">
        <v>902</v>
      </c>
      <c r="E589" s="40" t="s">
        <v>249</v>
      </c>
      <c r="F589" s="64"/>
      <c r="G589" s="64"/>
      <c r="H589" s="64"/>
      <c r="I589" s="20" t="s">
        <v>384</v>
      </c>
      <c r="J589" s="69" t="s">
        <v>385</v>
      </c>
      <c r="K589" s="25" t="s">
        <v>386</v>
      </c>
      <c r="L589" s="148"/>
      <c r="M589" s="133"/>
      <c r="N589" s="133"/>
      <c r="O589" s="133"/>
      <c r="P589" s="133"/>
      <c r="Q589" s="133"/>
      <c r="R589" s="146"/>
    </row>
    <row r="590" spans="1:18" ht="81.599999999999994" customHeight="1">
      <c r="A590" s="82" t="s">
        <v>898</v>
      </c>
      <c r="B590" s="40" t="s">
        <v>269</v>
      </c>
      <c r="C590" s="25" t="s">
        <v>270</v>
      </c>
      <c r="D590" s="74" t="s">
        <v>902</v>
      </c>
      <c r="E590" s="40" t="s">
        <v>249</v>
      </c>
      <c r="F590" s="64"/>
      <c r="G590" s="64"/>
      <c r="H590" s="64"/>
      <c r="I590" s="46" t="s">
        <v>387</v>
      </c>
      <c r="J590" s="69" t="s">
        <v>385</v>
      </c>
      <c r="K590" s="27" t="s">
        <v>388</v>
      </c>
      <c r="L590" s="148"/>
      <c r="M590" s="133"/>
      <c r="N590" s="133"/>
      <c r="O590" s="133"/>
      <c r="P590" s="133"/>
      <c r="Q590" s="133"/>
      <c r="R590" s="146"/>
    </row>
    <row r="591" spans="1:18" ht="81.599999999999994" customHeight="1">
      <c r="A591" s="82" t="s">
        <v>898</v>
      </c>
      <c r="B591" s="40" t="s">
        <v>269</v>
      </c>
      <c r="C591" s="25" t="s">
        <v>270</v>
      </c>
      <c r="D591" s="74" t="s">
        <v>902</v>
      </c>
      <c r="E591" s="40" t="s">
        <v>249</v>
      </c>
      <c r="F591" s="64"/>
      <c r="G591" s="64"/>
      <c r="H591" s="64"/>
      <c r="I591" s="47" t="s">
        <v>389</v>
      </c>
      <c r="J591" s="69" t="s">
        <v>385</v>
      </c>
      <c r="K591" s="27" t="s">
        <v>390</v>
      </c>
      <c r="L591" s="148"/>
      <c r="M591" s="133"/>
      <c r="N591" s="133"/>
      <c r="O591" s="133"/>
      <c r="P591" s="133"/>
      <c r="Q591" s="133"/>
      <c r="R591" s="146"/>
    </row>
    <row r="592" spans="1:18" ht="81.599999999999994" customHeight="1">
      <c r="A592" s="82" t="s">
        <v>898</v>
      </c>
      <c r="B592" s="40" t="s">
        <v>269</v>
      </c>
      <c r="C592" s="25" t="s">
        <v>270</v>
      </c>
      <c r="D592" s="74" t="s">
        <v>902</v>
      </c>
      <c r="E592" s="40" t="s">
        <v>249</v>
      </c>
      <c r="F592" s="64"/>
      <c r="G592" s="64"/>
      <c r="H592" s="64"/>
      <c r="I592" s="47" t="s">
        <v>391</v>
      </c>
      <c r="J592" s="69" t="s">
        <v>385</v>
      </c>
      <c r="K592" s="27" t="s">
        <v>392</v>
      </c>
      <c r="L592" s="148"/>
      <c r="M592" s="133"/>
      <c r="N592" s="133"/>
      <c r="O592" s="133"/>
      <c r="P592" s="133"/>
      <c r="Q592" s="133"/>
      <c r="R592" s="146"/>
    </row>
    <row r="593" spans="1:18" ht="81.599999999999994" customHeight="1">
      <c r="A593" s="82" t="s">
        <v>898</v>
      </c>
      <c r="B593" s="40" t="s">
        <v>269</v>
      </c>
      <c r="C593" s="25" t="s">
        <v>270</v>
      </c>
      <c r="D593" s="74" t="s">
        <v>902</v>
      </c>
      <c r="E593" s="40" t="s">
        <v>249</v>
      </c>
      <c r="F593" s="69"/>
      <c r="G593" s="69"/>
      <c r="H593" s="69"/>
      <c r="I593" s="52" t="s">
        <v>393</v>
      </c>
      <c r="J593" s="69" t="s">
        <v>385</v>
      </c>
      <c r="K593" s="83" t="s">
        <v>394</v>
      </c>
      <c r="L593" s="148"/>
      <c r="M593" s="133"/>
      <c r="N593" s="133"/>
      <c r="O593" s="133"/>
      <c r="P593" s="133"/>
      <c r="Q593" s="133"/>
      <c r="R593" s="146"/>
    </row>
    <row r="594" spans="1:18" ht="81.599999999999994" customHeight="1">
      <c r="A594" s="82" t="s">
        <v>899</v>
      </c>
      <c r="B594" s="40" t="s">
        <v>269</v>
      </c>
      <c r="C594" s="25" t="s">
        <v>270</v>
      </c>
      <c r="D594" s="74" t="s">
        <v>903</v>
      </c>
      <c r="E594" s="40" t="s">
        <v>249</v>
      </c>
      <c r="F594" s="64"/>
      <c r="G594" s="64"/>
      <c r="H594" s="64"/>
      <c r="I594" s="64" t="s">
        <v>900</v>
      </c>
      <c r="J594" s="64"/>
      <c r="K594" s="64" t="s">
        <v>901</v>
      </c>
      <c r="L594" s="148">
        <v>260050</v>
      </c>
      <c r="M594" s="133"/>
      <c r="N594" s="133">
        <v>260050</v>
      </c>
      <c r="O594" s="133"/>
      <c r="P594" s="133"/>
      <c r="Q594" s="133"/>
      <c r="R594" s="146"/>
    </row>
    <row r="595" spans="1:18" ht="81.599999999999994" customHeight="1">
      <c r="A595" s="82" t="s">
        <v>905</v>
      </c>
      <c r="B595" s="40" t="s">
        <v>269</v>
      </c>
      <c r="C595" s="25" t="s">
        <v>270</v>
      </c>
      <c r="D595" s="80" t="s">
        <v>904</v>
      </c>
      <c r="E595" s="40" t="s">
        <v>269</v>
      </c>
      <c r="F595" s="1"/>
      <c r="G595" s="64"/>
      <c r="H595" s="64"/>
      <c r="I595" s="64" t="s">
        <v>109</v>
      </c>
      <c r="J595" s="64" t="s">
        <v>382</v>
      </c>
      <c r="K595" s="64" t="s">
        <v>111</v>
      </c>
      <c r="L595" s="148">
        <v>129599.73</v>
      </c>
      <c r="M595" s="133"/>
      <c r="N595" s="133"/>
      <c r="O595" s="133"/>
      <c r="P595" s="133"/>
      <c r="Q595" s="133">
        <v>129599.73</v>
      </c>
      <c r="R595" s="146"/>
    </row>
    <row r="596" spans="1:18" ht="81.599999999999994" customHeight="1">
      <c r="A596" s="82" t="s">
        <v>905</v>
      </c>
      <c r="B596" s="40" t="s">
        <v>269</v>
      </c>
      <c r="C596" s="25" t="s">
        <v>270</v>
      </c>
      <c r="D596" s="80" t="s">
        <v>904</v>
      </c>
      <c r="E596" s="40" t="s">
        <v>269</v>
      </c>
      <c r="F596" s="1"/>
      <c r="G596" s="64"/>
      <c r="H596" s="64"/>
      <c r="I596" s="64" t="s">
        <v>110</v>
      </c>
      <c r="J596" s="69" t="s">
        <v>385</v>
      </c>
      <c r="K596" s="64" t="s">
        <v>112</v>
      </c>
      <c r="L596" s="148"/>
      <c r="M596" s="133"/>
      <c r="N596" s="133"/>
      <c r="O596" s="133"/>
      <c r="P596" s="133"/>
      <c r="Q596" s="133"/>
      <c r="R596" s="146"/>
    </row>
    <row r="597" spans="1:18" ht="81.599999999999994" customHeight="1">
      <c r="A597" s="82" t="s">
        <v>907</v>
      </c>
      <c r="B597" s="40" t="s">
        <v>269</v>
      </c>
      <c r="C597" s="25" t="s">
        <v>270</v>
      </c>
      <c r="D597" s="74" t="s">
        <v>906</v>
      </c>
      <c r="E597" s="40" t="s">
        <v>249</v>
      </c>
      <c r="F597" s="64"/>
      <c r="G597" s="64"/>
      <c r="H597" s="64"/>
      <c r="I597" s="64" t="s">
        <v>900</v>
      </c>
      <c r="J597" s="64"/>
      <c r="K597" s="64" t="s">
        <v>901</v>
      </c>
      <c r="L597" s="148">
        <v>133770</v>
      </c>
      <c r="M597" s="133"/>
      <c r="N597" s="133"/>
      <c r="O597" s="133"/>
      <c r="P597" s="133"/>
      <c r="Q597" s="133">
        <v>133770</v>
      </c>
      <c r="R597" s="146"/>
    </row>
    <row r="598" spans="1:18" ht="81.599999999999994" customHeight="1">
      <c r="A598" s="82" t="s">
        <v>908</v>
      </c>
      <c r="B598" s="40" t="s">
        <v>269</v>
      </c>
      <c r="C598" s="25" t="s">
        <v>270</v>
      </c>
      <c r="D598" s="74" t="s">
        <v>13</v>
      </c>
      <c r="E598" s="40" t="s">
        <v>249</v>
      </c>
      <c r="F598" s="64"/>
      <c r="G598" s="64"/>
      <c r="H598" s="64"/>
      <c r="I598" s="33" t="s">
        <v>381</v>
      </c>
      <c r="J598" s="64" t="s">
        <v>382</v>
      </c>
      <c r="K598" s="27" t="s">
        <v>383</v>
      </c>
      <c r="L598" s="148">
        <v>298862</v>
      </c>
      <c r="M598" s="133"/>
      <c r="N598" s="133">
        <v>298862</v>
      </c>
      <c r="O598" s="133"/>
      <c r="P598" s="133"/>
      <c r="Q598" s="133"/>
      <c r="R598" s="146"/>
    </row>
    <row r="599" spans="1:18" ht="81.599999999999994" customHeight="1">
      <c r="A599" s="82" t="s">
        <v>908</v>
      </c>
      <c r="B599" s="40" t="s">
        <v>269</v>
      </c>
      <c r="C599" s="25" t="s">
        <v>270</v>
      </c>
      <c r="D599" s="74" t="s">
        <v>13</v>
      </c>
      <c r="E599" s="40" t="s">
        <v>249</v>
      </c>
      <c r="F599" s="64"/>
      <c r="G599" s="64"/>
      <c r="H599" s="64"/>
      <c r="I599" s="20" t="s">
        <v>384</v>
      </c>
      <c r="J599" s="69" t="s">
        <v>385</v>
      </c>
      <c r="K599" s="25" t="s">
        <v>386</v>
      </c>
      <c r="L599" s="148"/>
      <c r="M599" s="133"/>
      <c r="N599" s="133"/>
      <c r="O599" s="133"/>
      <c r="P599" s="133"/>
      <c r="Q599" s="133"/>
      <c r="R599" s="146"/>
    </row>
    <row r="600" spans="1:18" ht="81.599999999999994" customHeight="1">
      <c r="A600" s="82" t="s">
        <v>908</v>
      </c>
      <c r="B600" s="40" t="s">
        <v>269</v>
      </c>
      <c r="C600" s="25" t="s">
        <v>270</v>
      </c>
      <c r="D600" s="74" t="s">
        <v>13</v>
      </c>
      <c r="E600" s="40" t="s">
        <v>249</v>
      </c>
      <c r="F600" s="64"/>
      <c r="G600" s="64"/>
      <c r="H600" s="64"/>
      <c r="I600" s="46" t="s">
        <v>387</v>
      </c>
      <c r="J600" s="69" t="s">
        <v>385</v>
      </c>
      <c r="K600" s="27" t="s">
        <v>388</v>
      </c>
      <c r="L600" s="148"/>
      <c r="M600" s="133"/>
      <c r="N600" s="133"/>
      <c r="O600" s="133"/>
      <c r="P600" s="133"/>
      <c r="Q600" s="133"/>
      <c r="R600" s="146"/>
    </row>
    <row r="601" spans="1:18" ht="81.599999999999994" customHeight="1">
      <c r="A601" s="82" t="s">
        <v>908</v>
      </c>
      <c r="B601" s="40" t="s">
        <v>269</v>
      </c>
      <c r="C601" s="25" t="s">
        <v>270</v>
      </c>
      <c r="D601" s="74" t="s">
        <v>13</v>
      </c>
      <c r="E601" s="40" t="s">
        <v>249</v>
      </c>
      <c r="F601" s="64"/>
      <c r="G601" s="64"/>
      <c r="H601" s="64"/>
      <c r="I601" s="47" t="s">
        <v>389</v>
      </c>
      <c r="J601" s="69" t="s">
        <v>385</v>
      </c>
      <c r="K601" s="27" t="s">
        <v>390</v>
      </c>
      <c r="L601" s="148"/>
      <c r="M601" s="133" t="s">
        <v>909</v>
      </c>
      <c r="N601" s="133"/>
      <c r="O601" s="133"/>
      <c r="P601" s="133"/>
      <c r="Q601" s="133"/>
      <c r="R601" s="146"/>
    </row>
    <row r="602" spans="1:18" ht="81.599999999999994" customHeight="1">
      <c r="A602" s="82" t="s">
        <v>908</v>
      </c>
      <c r="B602" s="40" t="s">
        <v>269</v>
      </c>
      <c r="C602" s="25" t="s">
        <v>270</v>
      </c>
      <c r="D602" s="74" t="s">
        <v>13</v>
      </c>
      <c r="E602" s="40" t="s">
        <v>249</v>
      </c>
      <c r="F602" s="64"/>
      <c r="G602" s="64"/>
      <c r="H602" s="64"/>
      <c r="I602" s="47" t="s">
        <v>391</v>
      </c>
      <c r="J602" s="69" t="s">
        <v>385</v>
      </c>
      <c r="K602" s="27" t="s">
        <v>392</v>
      </c>
      <c r="L602" s="148"/>
      <c r="M602" s="133"/>
      <c r="N602" s="133"/>
      <c r="O602" s="133"/>
      <c r="P602" s="133"/>
      <c r="Q602" s="133"/>
      <c r="R602" s="146"/>
    </row>
    <row r="603" spans="1:18" ht="81.599999999999994" customHeight="1">
      <c r="A603" s="82" t="s">
        <v>908</v>
      </c>
      <c r="B603" s="40" t="s">
        <v>269</v>
      </c>
      <c r="C603" s="25" t="s">
        <v>270</v>
      </c>
      <c r="D603" s="74" t="s">
        <v>13</v>
      </c>
      <c r="E603" s="40" t="s">
        <v>249</v>
      </c>
      <c r="F603" s="69"/>
      <c r="G603" s="69"/>
      <c r="H603" s="69"/>
      <c r="I603" s="52" t="s">
        <v>393</v>
      </c>
      <c r="J603" s="69" t="s">
        <v>385</v>
      </c>
      <c r="K603" s="83" t="s">
        <v>394</v>
      </c>
      <c r="L603" s="148"/>
      <c r="M603" s="133"/>
      <c r="N603" s="133"/>
      <c r="O603" s="133"/>
      <c r="P603" s="133"/>
      <c r="Q603" s="133"/>
      <c r="R603" s="146"/>
    </row>
    <row r="604" spans="1:18" ht="81.599999999999994" customHeight="1">
      <c r="A604" s="82" t="s">
        <v>910</v>
      </c>
      <c r="B604" s="40" t="s">
        <v>269</v>
      </c>
      <c r="C604" s="25" t="s">
        <v>270</v>
      </c>
      <c r="D604" s="80" t="s">
        <v>911</v>
      </c>
      <c r="E604" s="40" t="s">
        <v>249</v>
      </c>
      <c r="F604" s="64"/>
      <c r="G604" s="64"/>
      <c r="H604" s="64"/>
      <c r="I604" s="64" t="s">
        <v>912</v>
      </c>
      <c r="J604" s="64"/>
      <c r="K604" s="64" t="s">
        <v>913</v>
      </c>
      <c r="L604" s="148">
        <v>417000</v>
      </c>
      <c r="M604" s="133"/>
      <c r="N604" s="133">
        <v>417000</v>
      </c>
      <c r="O604" s="133"/>
      <c r="P604" s="133"/>
      <c r="Q604" s="133"/>
      <c r="R604" s="146"/>
    </row>
    <row r="605" spans="1:18" ht="81.599999999999994" customHeight="1">
      <c r="A605" s="82" t="s">
        <v>918</v>
      </c>
      <c r="B605" s="75" t="s">
        <v>269</v>
      </c>
      <c r="C605" s="87" t="s">
        <v>270</v>
      </c>
      <c r="D605" s="80" t="s">
        <v>916</v>
      </c>
      <c r="E605" s="75" t="s">
        <v>249</v>
      </c>
      <c r="F605" s="64"/>
      <c r="G605" s="64"/>
      <c r="H605" s="64"/>
      <c r="I605" s="64" t="s">
        <v>919</v>
      </c>
      <c r="J605" s="64" t="s">
        <v>382</v>
      </c>
      <c r="K605" s="64" t="s">
        <v>917</v>
      </c>
      <c r="L605" s="148">
        <f>SUM(M605:R605)</f>
        <v>9486584.3200000003</v>
      </c>
      <c r="M605" s="133">
        <v>2706140.32</v>
      </c>
      <c r="N605" s="133">
        <v>5111396</v>
      </c>
      <c r="O605" s="133">
        <v>336708</v>
      </c>
      <c r="P605" s="133"/>
      <c r="Q605" s="133">
        <v>1154276</v>
      </c>
      <c r="R605" s="146">
        <v>178064</v>
      </c>
    </row>
    <row r="606" spans="1:18" ht="81.599999999999994" customHeight="1">
      <c r="A606" s="82" t="s">
        <v>918</v>
      </c>
      <c r="B606" s="75" t="s">
        <v>269</v>
      </c>
      <c r="C606" s="87" t="s">
        <v>270</v>
      </c>
      <c r="D606" s="80" t="s">
        <v>916</v>
      </c>
      <c r="E606" s="75" t="s">
        <v>249</v>
      </c>
      <c r="F606" s="64"/>
      <c r="G606" s="64"/>
      <c r="H606" s="64"/>
      <c r="I606" s="64" t="s">
        <v>920</v>
      </c>
      <c r="J606" s="69" t="s">
        <v>385</v>
      </c>
      <c r="K606" s="64" t="s">
        <v>922</v>
      </c>
      <c r="L606" s="148"/>
      <c r="M606" s="133"/>
      <c r="N606" s="133"/>
      <c r="O606" s="133"/>
      <c r="P606" s="133"/>
      <c r="Q606" s="133"/>
      <c r="R606" s="146"/>
    </row>
    <row r="607" spans="1:18" ht="81.599999999999994" customHeight="1">
      <c r="A607" s="82" t="s">
        <v>918</v>
      </c>
      <c r="B607" s="75" t="s">
        <v>269</v>
      </c>
      <c r="C607" s="87" t="s">
        <v>270</v>
      </c>
      <c r="D607" s="80" t="s">
        <v>916</v>
      </c>
      <c r="E607" s="75" t="s">
        <v>249</v>
      </c>
      <c r="F607" s="64"/>
      <c r="G607" s="64"/>
      <c r="H607" s="64"/>
      <c r="I607" s="64" t="s">
        <v>921</v>
      </c>
      <c r="J607" s="69" t="s">
        <v>385</v>
      </c>
      <c r="K607" s="64" t="s">
        <v>923</v>
      </c>
      <c r="L607" s="148"/>
      <c r="M607" s="133"/>
      <c r="N607" s="133"/>
      <c r="O607" s="133"/>
      <c r="P607" s="133"/>
      <c r="Q607" s="133"/>
      <c r="R607" s="146"/>
    </row>
    <row r="608" spans="1:18" ht="81.599999999999994" customHeight="1">
      <c r="A608" s="82" t="s">
        <v>924</v>
      </c>
      <c r="B608" s="75" t="s">
        <v>269</v>
      </c>
      <c r="C608" s="87" t="s">
        <v>270</v>
      </c>
      <c r="D608" s="80" t="s">
        <v>928</v>
      </c>
      <c r="E608" s="75" t="s">
        <v>249</v>
      </c>
      <c r="F608" s="64"/>
      <c r="G608" s="64"/>
      <c r="H608" s="64"/>
      <c r="I608" s="64" t="s">
        <v>925</v>
      </c>
      <c r="J608" s="69"/>
      <c r="K608" s="64" t="s">
        <v>530</v>
      </c>
      <c r="L608" s="148">
        <f t="shared" ref="L608:L609" si="18">SUM(M608:R608)</f>
        <v>144.59</v>
      </c>
      <c r="M608" s="133"/>
      <c r="N608" s="133"/>
      <c r="O608" s="133">
        <v>144.59</v>
      </c>
      <c r="P608" s="133"/>
      <c r="Q608" s="133"/>
      <c r="R608" s="146"/>
    </row>
    <row r="609" spans="1:20" ht="81.599999999999994" customHeight="1">
      <c r="A609" s="82" t="s">
        <v>924</v>
      </c>
      <c r="B609" s="75" t="s">
        <v>269</v>
      </c>
      <c r="C609" s="87" t="s">
        <v>270</v>
      </c>
      <c r="D609" s="80" t="s">
        <v>929</v>
      </c>
      <c r="E609" s="75" t="s">
        <v>249</v>
      </c>
      <c r="F609" s="64"/>
      <c r="G609" s="64"/>
      <c r="H609" s="64"/>
      <c r="I609" s="64" t="s">
        <v>926</v>
      </c>
      <c r="J609" s="69"/>
      <c r="K609" s="64" t="s">
        <v>927</v>
      </c>
      <c r="L609" s="148">
        <f t="shared" si="18"/>
        <v>69657</v>
      </c>
      <c r="M609" s="133"/>
      <c r="N609" s="133"/>
      <c r="O609" s="133">
        <v>69657</v>
      </c>
      <c r="P609" s="133"/>
      <c r="Q609" s="133"/>
      <c r="R609" s="146"/>
    </row>
    <row r="610" spans="1:20" ht="81.599999999999994" customHeight="1">
      <c r="A610" s="82" t="s">
        <v>933</v>
      </c>
      <c r="B610" s="57"/>
      <c r="C610" s="61"/>
      <c r="D610" s="80"/>
      <c r="E610" s="58"/>
      <c r="F610" s="64"/>
      <c r="G610" s="64"/>
      <c r="H610" s="64"/>
      <c r="I610" s="64"/>
      <c r="J610" s="64"/>
      <c r="K610" s="64"/>
      <c r="L610" s="148"/>
      <c r="M610" s="133"/>
      <c r="N610" s="133"/>
      <c r="O610" s="133"/>
      <c r="P610" s="133"/>
      <c r="Q610" s="133"/>
      <c r="R610" s="146"/>
    </row>
    <row r="611" spans="1:20">
      <c r="A611" s="25"/>
      <c r="B611" s="20"/>
      <c r="C611" s="55"/>
      <c r="D611" s="45"/>
      <c r="E611" s="21"/>
      <c r="F611" s="45"/>
      <c r="G611" s="25"/>
      <c r="H611" s="37"/>
      <c r="I611" s="25"/>
      <c r="J611" s="25"/>
      <c r="K611" s="25"/>
      <c r="L611" s="41"/>
      <c r="M611" s="48"/>
      <c r="N611" s="48"/>
      <c r="O611" s="48"/>
      <c r="P611" s="48"/>
      <c r="Q611" s="49"/>
      <c r="R611" s="63"/>
      <c r="S611" s="2"/>
      <c r="T611" s="2"/>
    </row>
    <row r="612" spans="1:20">
      <c r="A612" s="25"/>
      <c r="B612" s="20"/>
      <c r="C612" s="55"/>
      <c r="D612" s="45"/>
      <c r="E612" s="21"/>
      <c r="F612" s="45"/>
      <c r="G612" s="25"/>
      <c r="H612" s="37"/>
      <c r="I612" s="25"/>
      <c r="J612" s="25"/>
      <c r="K612" s="25"/>
      <c r="L612" s="41"/>
      <c r="M612" s="48"/>
      <c r="N612" s="48"/>
      <c r="O612" s="48"/>
      <c r="P612" s="48"/>
      <c r="Q612" s="49"/>
      <c r="R612" s="63"/>
      <c r="S612" s="2"/>
      <c r="T612" s="2"/>
    </row>
    <row r="613" spans="1:20">
      <c r="A613" s="25"/>
      <c r="B613" s="20"/>
      <c r="C613" s="55"/>
      <c r="D613" s="45"/>
      <c r="E613" s="21"/>
      <c r="F613" s="45"/>
      <c r="G613" s="25"/>
      <c r="H613" s="37"/>
      <c r="I613" s="25"/>
      <c r="J613" s="25"/>
      <c r="K613" s="25"/>
      <c r="L613" s="41"/>
      <c r="M613" s="48"/>
      <c r="N613" s="48"/>
      <c r="O613" s="48"/>
      <c r="P613" s="48"/>
      <c r="Q613" s="49"/>
      <c r="R613" s="63"/>
      <c r="S613" s="2"/>
      <c r="T613" s="2"/>
    </row>
    <row r="614" spans="1:20">
      <c r="A614" s="25"/>
      <c r="B614" s="20"/>
      <c r="C614" s="55"/>
      <c r="D614" s="45"/>
      <c r="E614" s="21"/>
      <c r="F614" s="45"/>
      <c r="G614" s="25"/>
      <c r="H614" s="37"/>
      <c r="I614" s="25"/>
      <c r="J614" s="25"/>
      <c r="K614" s="25"/>
      <c r="L614" s="41"/>
      <c r="M614" s="48"/>
      <c r="N614" s="48"/>
      <c r="O614" s="48"/>
      <c r="P614" s="48"/>
      <c r="Q614" s="49"/>
      <c r="R614" s="63"/>
      <c r="S614" s="2"/>
      <c r="T614" s="2"/>
    </row>
  </sheetData>
  <sheetProtection selectLockedCells="1" selectUnlockedCells="1"/>
  <mergeCells count="3">
    <mergeCell ref="A1:F1"/>
    <mergeCell ref="A3:F3"/>
    <mergeCell ref="B4:I4"/>
  </mergeCells>
  <phoneticPr fontId="0" type="noConversion"/>
  <printOptions horizontalCentered="1"/>
  <pageMargins left="0" right="0" top="0.78740157480314965" bottom="0.19685039370078741" header="0.51181102362204722" footer="0.51181102362204722"/>
  <pageSetup paperSize="9" scale="40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3</vt:i4>
      </vt:variant>
    </vt:vector>
  </HeadingPairs>
  <TitlesOfParts>
    <vt:vector size="4" baseType="lpstr">
      <vt:lpstr>2022 complessivo</vt:lpstr>
      <vt:lpstr>'2022 complessivo'!_Hlk99715063</vt:lpstr>
      <vt:lpstr>'2022 complessivo'!Area_stampa</vt:lpstr>
      <vt:lpstr>'2022 complessivo'!Titoli_stampa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Gasperini Daniela</dc:creator>
  <cp:lastModifiedBy>Utente</cp:lastModifiedBy>
  <cp:lastPrinted>2022-11-04T10:00:51Z</cp:lastPrinted>
  <dcterms:created xsi:type="dcterms:W3CDTF">2021-08-26T07:36:23Z</dcterms:created>
  <dcterms:modified xsi:type="dcterms:W3CDTF">2023-03-09T09:22:40Z</dcterms:modified>
</cp:coreProperties>
</file>